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haves\Desktop\"/>
    </mc:Choice>
  </mc:AlternateContent>
  <bookViews>
    <workbookView xWindow="0" yWindow="0" windowWidth="24000" windowHeight="9135" activeTab="1"/>
  </bookViews>
  <sheets>
    <sheet name="CPU's CIVIL" sheetId="1" r:id="rId1"/>
    <sheet name="CPU's ELE" sheetId="4" r:id="rId2"/>
    <sheet name="CPU's Telecon" sheetId="6" r:id="rId3"/>
    <sheet name="CPU's ELÉTRICA" sheetId="2" state="hidden" r:id="rId4"/>
    <sheet name="CPU's TELECOM" sheetId="3" state="hidden" r:id="rId5"/>
  </sheets>
  <externalReferences>
    <externalReference r:id="rId6"/>
  </externalReferences>
  <definedNames>
    <definedName name="_xlnm._FilterDatabase" localSheetId="0" hidden="1">'CPU''s CIVIL'!$C$6:$H$442</definedName>
    <definedName name="_xlnm._FilterDatabase" localSheetId="1" hidden="1">'CPU''s ELE'!$C$6:$H$33</definedName>
    <definedName name="_xlnm._FilterDatabase" localSheetId="4" hidden="1">'CPU''s TELECOM'!$B$6:$Y$38</definedName>
    <definedName name="_xlnm._FilterDatabase" localSheetId="2" hidden="1">'CPU''s Telecon'!$C$6:$H$33</definedName>
    <definedName name="_xlnm.Print_Area" localSheetId="0">'CPU''s CIVIL'!$B$2:$H$442</definedName>
    <definedName name="_xlnm.Print_Area" localSheetId="1">'CPU''s ELE'!$B$2:$H$33</definedName>
    <definedName name="_xlnm.Print_Area" localSheetId="3">'CPU''s ELÉTRICA'!$B$4:$Y$76</definedName>
    <definedName name="_xlnm.Print_Area" localSheetId="4">'CPU''s TELECOM'!$B$2:$Y$36</definedName>
    <definedName name="_xlnm.Print_Area" localSheetId="2">'CPU''s Telecon'!$B$2:$H$33</definedName>
    <definedName name="_xlnm.Print_Titles" localSheetId="0">'CPU''s CIVIL'!$1:$2</definedName>
    <definedName name="_xlnm.Print_Titles" localSheetId="1">'CPU''s ELE'!$1:$2</definedName>
    <definedName name="_xlnm.Print_Titles" localSheetId="3">'CPU''s ELÉTRICA'!$4:$8</definedName>
    <definedName name="_xlnm.Print_Titles" localSheetId="4">'CPU''s TELECOM'!$2:$6</definedName>
    <definedName name="_xlnm.Print_Titles" localSheetId="2">'CPU''s Telecon'!$1:$2</definedName>
  </definedNames>
  <calcPr calcId="171027" iterate="1"/>
</workbook>
</file>

<file path=xl/calcChain.xml><?xml version="1.0" encoding="utf-8"?>
<calcChain xmlns="http://schemas.openxmlformats.org/spreadsheetml/2006/main">
  <c r="C7" i="6" l="1"/>
  <c r="D7" i="6"/>
  <c r="D9" i="6" s="1"/>
  <c r="G10" i="6"/>
  <c r="H10" i="6"/>
  <c r="H9" i="6" s="1"/>
  <c r="J11" i="6" s="1"/>
  <c r="G11" i="6"/>
  <c r="H11" i="6"/>
  <c r="C13" i="6"/>
  <c r="D13" i="6"/>
  <c r="D15" i="6"/>
  <c r="B16" i="6"/>
  <c r="B22" i="6" s="1"/>
  <c r="B28" i="6" s="1"/>
  <c r="B34" i="6" s="1"/>
  <c r="B40" i="6" s="1"/>
  <c r="B45" i="6" s="1"/>
  <c r="G16" i="6"/>
  <c r="H16" i="6"/>
  <c r="H15" i="6" s="1"/>
  <c r="J17" i="6" s="1"/>
  <c r="B17" i="6"/>
  <c r="B23" i="6" s="1"/>
  <c r="B29" i="6" s="1"/>
  <c r="B35" i="6" s="1"/>
  <c r="B41" i="6" s="1"/>
  <c r="B46" i="6" s="1"/>
  <c r="D17" i="6"/>
  <c r="D23" i="6" s="1"/>
  <c r="D29" i="6" s="1"/>
  <c r="D35" i="6" s="1"/>
  <c r="D41" i="6" s="1"/>
  <c r="D46" i="6" s="1"/>
  <c r="D51" i="6" s="1"/>
  <c r="D56" i="6" s="1"/>
  <c r="D61" i="6" s="1"/>
  <c r="D66" i="6" s="1"/>
  <c r="D71" i="6" s="1"/>
  <c r="D76" i="6" s="1"/>
  <c r="D81" i="6" s="1"/>
  <c r="D86" i="6" s="1"/>
  <c r="D91" i="6" s="1"/>
  <c r="D96" i="6" s="1"/>
  <c r="D101" i="6" s="1"/>
  <c r="D106" i="6" s="1"/>
  <c r="D111" i="6" s="1"/>
  <c r="D116" i="6" s="1"/>
  <c r="G17" i="6"/>
  <c r="H17" i="6"/>
  <c r="C19" i="6"/>
  <c r="D19" i="6"/>
  <c r="B21" i="6"/>
  <c r="D21" i="6"/>
  <c r="H21" i="6"/>
  <c r="J23" i="6" s="1"/>
  <c r="D22" i="6"/>
  <c r="G22" i="6"/>
  <c r="H22" i="6"/>
  <c r="G23" i="6"/>
  <c r="H23" i="6"/>
  <c r="C25" i="6"/>
  <c r="D25" i="6"/>
  <c r="D27" i="6" s="1"/>
  <c r="B27" i="6"/>
  <c r="B33" i="6" s="1"/>
  <c r="B39" i="6" s="1"/>
  <c r="D28" i="6"/>
  <c r="D34" i="6" s="1"/>
  <c r="D40" i="6" s="1"/>
  <c r="D45" i="6" s="1"/>
  <c r="D50" i="6" s="1"/>
  <c r="D55" i="6" s="1"/>
  <c r="D60" i="6" s="1"/>
  <c r="D65" i="6" s="1"/>
  <c r="D70" i="6" s="1"/>
  <c r="D75" i="6" s="1"/>
  <c r="D80" i="6" s="1"/>
  <c r="D85" i="6" s="1"/>
  <c r="D90" i="6" s="1"/>
  <c r="D95" i="6" s="1"/>
  <c r="D100" i="6" s="1"/>
  <c r="D105" i="6" s="1"/>
  <c r="D110" i="6" s="1"/>
  <c r="D115" i="6" s="1"/>
  <c r="G28" i="6"/>
  <c r="H28" i="6"/>
  <c r="H27" i="6" s="1"/>
  <c r="J29" i="6" s="1"/>
  <c r="G29" i="6"/>
  <c r="H29" i="6"/>
  <c r="C31" i="6"/>
  <c r="D31" i="6"/>
  <c r="D33" i="6"/>
  <c r="H33" i="6"/>
  <c r="J35" i="6" s="1"/>
  <c r="G34" i="6"/>
  <c r="H34" i="6"/>
  <c r="G35" i="6"/>
  <c r="H35" i="6"/>
  <c r="C37" i="6"/>
  <c r="D37" i="6"/>
  <c r="D39" i="6"/>
  <c r="G40" i="6"/>
  <c r="H40" i="6" s="1"/>
  <c r="H39" i="6" s="1"/>
  <c r="J39" i="6" s="1"/>
  <c r="G41" i="6"/>
  <c r="H41" i="6" s="1"/>
  <c r="C42" i="6"/>
  <c r="D42" i="6"/>
  <c r="B44" i="6"/>
  <c r="D44" i="6"/>
  <c r="G45" i="6"/>
  <c r="H45" i="6" s="1"/>
  <c r="H44" i="6" s="1"/>
  <c r="J43" i="6" s="1"/>
  <c r="G46" i="6"/>
  <c r="H46" i="6" s="1"/>
  <c r="C47" i="6"/>
  <c r="D47" i="6"/>
  <c r="B49" i="6"/>
  <c r="D49" i="6"/>
  <c r="G50" i="6"/>
  <c r="H50" i="6"/>
  <c r="G51" i="6"/>
  <c r="H51" i="6" s="1"/>
  <c r="C52" i="6"/>
  <c r="D52" i="6"/>
  <c r="B54" i="6"/>
  <c r="D54" i="6"/>
  <c r="G55" i="6"/>
  <c r="H55" i="6"/>
  <c r="H54" i="6" s="1"/>
  <c r="J53" i="6" s="1"/>
  <c r="G56" i="6"/>
  <c r="H56" i="6" s="1"/>
  <c r="C57" i="6"/>
  <c r="D57" i="6"/>
  <c r="B59" i="6"/>
  <c r="D59" i="6"/>
  <c r="G60" i="6"/>
  <c r="H60" i="6"/>
  <c r="G61" i="6"/>
  <c r="H61" i="6" s="1"/>
  <c r="C62" i="6"/>
  <c r="D62" i="6"/>
  <c r="B64" i="6"/>
  <c r="D64" i="6"/>
  <c r="G65" i="6"/>
  <c r="H65" i="6"/>
  <c r="H64" i="6" s="1"/>
  <c r="J63" i="6" s="1"/>
  <c r="G66" i="6"/>
  <c r="H66" i="6" s="1"/>
  <c r="C67" i="6"/>
  <c r="D67" i="6"/>
  <c r="B69" i="6"/>
  <c r="D69" i="6"/>
  <c r="G70" i="6"/>
  <c r="H70" i="6"/>
  <c r="G71" i="6"/>
  <c r="H71" i="6" s="1"/>
  <c r="C72" i="6"/>
  <c r="D72" i="6"/>
  <c r="B74" i="6"/>
  <c r="D74" i="6"/>
  <c r="G75" i="6"/>
  <c r="H75" i="6"/>
  <c r="H74" i="6" s="1"/>
  <c r="J73" i="6" s="1"/>
  <c r="G76" i="6"/>
  <c r="H76" i="6" s="1"/>
  <c r="C77" i="6"/>
  <c r="D77" i="6"/>
  <c r="B79" i="6"/>
  <c r="D79" i="6"/>
  <c r="G80" i="6"/>
  <c r="H80" i="6"/>
  <c r="G81" i="6"/>
  <c r="H81" i="6" s="1"/>
  <c r="C82" i="6"/>
  <c r="D82" i="6"/>
  <c r="B84" i="6"/>
  <c r="C84" i="6"/>
  <c r="D84" i="6"/>
  <c r="G85" i="6"/>
  <c r="H85" i="6" s="1"/>
  <c r="H84" i="6" s="1"/>
  <c r="J83" i="6" s="1"/>
  <c r="G86" i="6"/>
  <c r="H86" i="6"/>
  <c r="C87" i="6"/>
  <c r="D87" i="6"/>
  <c r="B89" i="6"/>
  <c r="C89" i="6"/>
  <c r="D89" i="6"/>
  <c r="G90" i="6"/>
  <c r="H90" i="6"/>
  <c r="G91" i="6"/>
  <c r="H91" i="6" s="1"/>
  <c r="C92" i="6"/>
  <c r="D92" i="6"/>
  <c r="B94" i="6"/>
  <c r="C94" i="6"/>
  <c r="D94" i="6"/>
  <c r="G95" i="6"/>
  <c r="H95" i="6" s="1"/>
  <c r="H94" i="6" s="1"/>
  <c r="J93" i="6" s="1"/>
  <c r="G96" i="6"/>
  <c r="H96" i="6"/>
  <c r="C97" i="6"/>
  <c r="D97" i="6"/>
  <c r="D99" i="6" s="1"/>
  <c r="B99" i="6"/>
  <c r="C99" i="6"/>
  <c r="G100" i="6"/>
  <c r="H100" i="6"/>
  <c r="H99" i="6" s="1"/>
  <c r="J98" i="6" s="1"/>
  <c r="G101" i="6"/>
  <c r="H101" i="6" s="1"/>
  <c r="C102" i="6"/>
  <c r="D102" i="6"/>
  <c r="B104" i="6"/>
  <c r="D104" i="6"/>
  <c r="G105" i="6"/>
  <c r="H105" i="6"/>
  <c r="G106" i="6"/>
  <c r="H106" i="6" s="1"/>
  <c r="C107" i="6"/>
  <c r="D107" i="6"/>
  <c r="B109" i="6"/>
  <c r="D109" i="6"/>
  <c r="G110" i="6"/>
  <c r="H110" i="6"/>
  <c r="H109" i="6" s="1"/>
  <c r="J108" i="6" s="1"/>
  <c r="G111" i="6"/>
  <c r="H111" i="6" s="1"/>
  <c r="C112" i="6"/>
  <c r="D112" i="6"/>
  <c r="B114" i="6"/>
  <c r="D114" i="6"/>
  <c r="G115" i="6"/>
  <c r="H115" i="6"/>
  <c r="G116" i="6"/>
  <c r="H116" i="6" s="1"/>
  <c r="H104" i="6" l="1"/>
  <c r="J103" i="6" s="1"/>
  <c r="H69" i="6"/>
  <c r="J68" i="6" s="1"/>
  <c r="H49" i="6"/>
  <c r="J48" i="6" s="1"/>
  <c r="H114" i="6"/>
  <c r="J113" i="6" s="1"/>
  <c r="H89" i="6"/>
  <c r="J88" i="6" s="1"/>
  <c r="H79" i="6"/>
  <c r="J78" i="6" s="1"/>
  <c r="H59" i="6"/>
  <c r="J58" i="6" s="1"/>
  <c r="C276" i="4" l="1"/>
  <c r="C271" i="4"/>
  <c r="C266" i="4"/>
  <c r="J267" i="4"/>
  <c r="H268" i="4"/>
  <c r="G269" i="4"/>
  <c r="G268" i="4"/>
  <c r="F269" i="4"/>
  <c r="F268" i="4"/>
  <c r="B268" i="4"/>
  <c r="D270" i="4"/>
  <c r="D269" i="4"/>
  <c r="D268" i="4"/>
  <c r="E268" i="4"/>
  <c r="E269" i="4" s="1"/>
  <c r="D266" i="4"/>
  <c r="C261" i="4"/>
  <c r="C256" i="4"/>
  <c r="C251" i="4"/>
  <c r="C246" i="4"/>
  <c r="C241" i="4"/>
  <c r="C236" i="4"/>
  <c r="C231" i="4"/>
  <c r="C226" i="4"/>
  <c r="C221" i="4"/>
  <c r="C216" i="4"/>
  <c r="C211" i="4"/>
  <c r="C206" i="4"/>
  <c r="C201" i="4"/>
  <c r="C196" i="4"/>
  <c r="C191" i="4"/>
  <c r="C186" i="4"/>
  <c r="C181" i="4"/>
  <c r="C176" i="4"/>
  <c r="C171" i="4"/>
  <c r="C166" i="4"/>
  <c r="C161" i="4"/>
  <c r="C156" i="4"/>
  <c r="C151" i="4"/>
  <c r="C146" i="4"/>
  <c r="C141" i="4"/>
  <c r="C136" i="4"/>
  <c r="C131" i="4"/>
  <c r="C126" i="4"/>
  <c r="C121" i="4"/>
  <c r="C116" i="4"/>
  <c r="C111" i="4"/>
  <c r="C106" i="4"/>
  <c r="C101" i="4"/>
  <c r="C96" i="4"/>
  <c r="C91" i="4"/>
  <c r="C86" i="4"/>
  <c r="C81" i="4"/>
  <c r="C76" i="4"/>
  <c r="C71" i="4"/>
  <c r="C66" i="4"/>
  <c r="C61" i="4"/>
  <c r="C56" i="4"/>
  <c r="C51" i="4"/>
  <c r="C46" i="4"/>
  <c r="C41" i="4"/>
  <c r="C36" i="4"/>
  <c r="G280" i="4"/>
  <c r="G279" i="4"/>
  <c r="H279" i="4" s="1"/>
  <c r="D276" i="4"/>
  <c r="D278" i="4" s="1"/>
  <c r="B278" i="4"/>
  <c r="H280" i="4"/>
  <c r="H275" i="4"/>
  <c r="D271" i="4"/>
  <c r="D273" i="4" s="1"/>
  <c r="G265" i="4"/>
  <c r="H265" i="4" s="1"/>
  <c r="G264" i="4"/>
  <c r="H264" i="4" s="1"/>
  <c r="D261" i="4"/>
  <c r="D263" i="4" s="1"/>
  <c r="G260" i="4"/>
  <c r="H260" i="4" s="1"/>
  <c r="G259" i="4"/>
  <c r="H259" i="4" s="1"/>
  <c r="D256" i="4"/>
  <c r="D258" i="4" s="1"/>
  <c r="G255" i="4"/>
  <c r="H255" i="4" s="1"/>
  <c r="G254" i="4"/>
  <c r="H254" i="4" s="1"/>
  <c r="D251" i="4"/>
  <c r="D253" i="4" s="1"/>
  <c r="G250" i="4"/>
  <c r="H250" i="4" s="1"/>
  <c r="G249" i="4"/>
  <c r="H249" i="4" s="1"/>
  <c r="D246" i="4"/>
  <c r="D248" i="4" s="1"/>
  <c r="G245" i="4"/>
  <c r="H245" i="4" s="1"/>
  <c r="G244" i="4"/>
  <c r="H244" i="4" s="1"/>
  <c r="D241" i="4"/>
  <c r="D243" i="4" s="1"/>
  <c r="G240" i="4"/>
  <c r="H240" i="4" s="1"/>
  <c r="G239" i="4"/>
  <c r="H239" i="4" s="1"/>
  <c r="D236" i="4"/>
  <c r="D238" i="4" s="1"/>
  <c r="G235" i="4"/>
  <c r="H235" i="4" s="1"/>
  <c r="G234" i="4"/>
  <c r="H234" i="4" s="1"/>
  <c r="D231" i="4"/>
  <c r="D233" i="4" s="1"/>
  <c r="G230" i="4"/>
  <c r="H230" i="4" s="1"/>
  <c r="G229" i="4"/>
  <c r="H229" i="4" s="1"/>
  <c r="D226" i="4"/>
  <c r="D228" i="4" s="1"/>
  <c r="G225" i="4"/>
  <c r="H225" i="4" s="1"/>
  <c r="G224" i="4"/>
  <c r="H224" i="4" s="1"/>
  <c r="D221" i="4"/>
  <c r="D223" i="4" s="1"/>
  <c r="G220" i="4"/>
  <c r="H220" i="4" s="1"/>
  <c r="G219" i="4"/>
  <c r="H219" i="4" s="1"/>
  <c r="B223" i="4"/>
  <c r="B228" i="4"/>
  <c r="B233" i="4"/>
  <c r="B238" i="4"/>
  <c r="B243" i="4"/>
  <c r="B248" i="4"/>
  <c r="B253" i="4"/>
  <c r="B258" i="4"/>
  <c r="B263" i="4"/>
  <c r="B273" i="4"/>
  <c r="H274" i="4"/>
  <c r="D216" i="4"/>
  <c r="D218" i="4" s="1"/>
  <c r="G215" i="4"/>
  <c r="H215" i="4" s="1"/>
  <c r="G214" i="4"/>
  <c r="H214" i="4" s="1"/>
  <c r="D211" i="4"/>
  <c r="D213" i="4" s="1"/>
  <c r="G210" i="4"/>
  <c r="H210" i="4" s="1"/>
  <c r="G209" i="4"/>
  <c r="H209" i="4" s="1"/>
  <c r="D206" i="4"/>
  <c r="D208" i="4" s="1"/>
  <c r="G205" i="4"/>
  <c r="H205" i="4" s="1"/>
  <c r="G204" i="4"/>
  <c r="H204" i="4" s="1"/>
  <c r="D201" i="4"/>
  <c r="D203" i="4" s="1"/>
  <c r="G200" i="4"/>
  <c r="H200" i="4" s="1"/>
  <c r="G199" i="4"/>
  <c r="H199" i="4" s="1"/>
  <c r="D196" i="4"/>
  <c r="D198" i="4" s="1"/>
  <c r="G195" i="4"/>
  <c r="H195" i="4" s="1"/>
  <c r="G194" i="4"/>
  <c r="H194" i="4" s="1"/>
  <c r="D191" i="4"/>
  <c r="D193" i="4" s="1"/>
  <c r="G190" i="4"/>
  <c r="H190" i="4" s="1"/>
  <c r="G189" i="4"/>
  <c r="H189" i="4" s="1"/>
  <c r="D186" i="4"/>
  <c r="D188" i="4" s="1"/>
  <c r="G185" i="4"/>
  <c r="H185" i="4" s="1"/>
  <c r="G184" i="4"/>
  <c r="H184" i="4" s="1"/>
  <c r="D181" i="4"/>
  <c r="D183" i="4" s="1"/>
  <c r="G180" i="4"/>
  <c r="H180" i="4" s="1"/>
  <c r="G179" i="4"/>
  <c r="H179" i="4" s="1"/>
  <c r="D176" i="4"/>
  <c r="D178" i="4" s="1"/>
  <c r="G175" i="4"/>
  <c r="H175" i="4" s="1"/>
  <c r="G174" i="4"/>
  <c r="H174" i="4" s="1"/>
  <c r="D171" i="4"/>
  <c r="D173" i="4" s="1"/>
  <c r="G170" i="4"/>
  <c r="H170" i="4" s="1"/>
  <c r="G169" i="4"/>
  <c r="H169" i="4" s="1"/>
  <c r="D166" i="4"/>
  <c r="D168" i="4" s="1"/>
  <c r="G165" i="4"/>
  <c r="G164" i="4"/>
  <c r="H164" i="4" s="1"/>
  <c r="G120" i="4"/>
  <c r="H120" i="4" s="1"/>
  <c r="G119" i="4"/>
  <c r="H165" i="4"/>
  <c r="D161" i="4"/>
  <c r="D163" i="4" s="1"/>
  <c r="G160" i="4"/>
  <c r="H160" i="4" s="1"/>
  <c r="G159" i="4"/>
  <c r="H159" i="4" s="1"/>
  <c r="D156" i="4"/>
  <c r="D158" i="4" s="1"/>
  <c r="G135" i="4"/>
  <c r="H135" i="4" s="1"/>
  <c r="G134" i="4"/>
  <c r="H134" i="4" s="1"/>
  <c r="D17" i="4"/>
  <c r="D23" i="4" s="1"/>
  <c r="D29" i="4" s="1"/>
  <c r="D35" i="4" s="1"/>
  <c r="D40" i="4" s="1"/>
  <c r="D45" i="4" s="1"/>
  <c r="D50" i="4" s="1"/>
  <c r="D55" i="4" s="1"/>
  <c r="D60" i="4" s="1"/>
  <c r="D65" i="4" s="1"/>
  <c r="D70" i="4" s="1"/>
  <c r="D75" i="4" s="1"/>
  <c r="D80" i="4" s="1"/>
  <c r="D85" i="4" s="1"/>
  <c r="B16" i="4"/>
  <c r="B22" i="4" s="1"/>
  <c r="B28" i="4" s="1"/>
  <c r="B34" i="4" s="1"/>
  <c r="B44" i="4" s="1"/>
  <c r="B49" i="4" s="1"/>
  <c r="C7" i="4"/>
  <c r="G155" i="4"/>
  <c r="H155" i="4" s="1"/>
  <c r="G154" i="4"/>
  <c r="H154" i="4" s="1"/>
  <c r="D151" i="4"/>
  <c r="D153" i="4" s="1"/>
  <c r="G150" i="4"/>
  <c r="H150" i="4" s="1"/>
  <c r="G149" i="4"/>
  <c r="H149" i="4" s="1"/>
  <c r="D146" i="4"/>
  <c r="D148" i="4" s="1"/>
  <c r="G145" i="4"/>
  <c r="H145" i="4" s="1"/>
  <c r="G144" i="4"/>
  <c r="H144" i="4" s="1"/>
  <c r="D141" i="4"/>
  <c r="D143" i="4" s="1"/>
  <c r="G140" i="4"/>
  <c r="H140" i="4" s="1"/>
  <c r="G139" i="4"/>
  <c r="H139" i="4" s="1"/>
  <c r="D136" i="4"/>
  <c r="D138" i="4" s="1"/>
  <c r="D131" i="4"/>
  <c r="D133" i="4" s="1"/>
  <c r="G130" i="4"/>
  <c r="H130" i="4" s="1"/>
  <c r="G129" i="4"/>
  <c r="H129" i="4" s="1"/>
  <c r="D126" i="4"/>
  <c r="D128" i="4" s="1"/>
  <c r="G125" i="4"/>
  <c r="H125" i="4" s="1"/>
  <c r="G124" i="4"/>
  <c r="H124" i="4" s="1"/>
  <c r="D121" i="4"/>
  <c r="D123" i="4" s="1"/>
  <c r="D116" i="4"/>
  <c r="D118" i="4" s="1"/>
  <c r="G115" i="4"/>
  <c r="H115" i="4" s="1"/>
  <c r="G114" i="4"/>
  <c r="H114" i="4" s="1"/>
  <c r="D113" i="4"/>
  <c r="G110" i="4"/>
  <c r="H110" i="4" s="1"/>
  <c r="G109" i="4"/>
  <c r="H109" i="4" s="1"/>
  <c r="D106" i="4"/>
  <c r="D108" i="4" s="1"/>
  <c r="G104" i="4"/>
  <c r="H104" i="4" s="1"/>
  <c r="D101" i="4"/>
  <c r="D103" i="4" s="1"/>
  <c r="G100" i="4"/>
  <c r="G105" i="4" s="1"/>
  <c r="H105" i="4" s="1"/>
  <c r="G99" i="4"/>
  <c r="H99" i="4" s="1"/>
  <c r="D96" i="4"/>
  <c r="D98" i="4" s="1"/>
  <c r="G95" i="4"/>
  <c r="H95" i="4" s="1"/>
  <c r="G94" i="4"/>
  <c r="H94" i="4" s="1"/>
  <c r="G90" i="4"/>
  <c r="H90" i="4" s="1"/>
  <c r="G89" i="4"/>
  <c r="H89" i="4" s="1"/>
  <c r="D86" i="4"/>
  <c r="D88" i="4" s="1"/>
  <c r="G85" i="4"/>
  <c r="H85" i="4" s="1"/>
  <c r="G84" i="4"/>
  <c r="H84" i="4" s="1"/>
  <c r="D81" i="4"/>
  <c r="D83" i="4" s="1"/>
  <c r="G80" i="4"/>
  <c r="H80" i="4" s="1"/>
  <c r="G79" i="4"/>
  <c r="D76" i="4"/>
  <c r="D78" i="4" s="1"/>
  <c r="G75" i="4"/>
  <c r="H75" i="4" s="1"/>
  <c r="G74" i="4"/>
  <c r="H74" i="4" s="1"/>
  <c r="D71" i="4"/>
  <c r="D73" i="4" s="1"/>
  <c r="G70" i="4"/>
  <c r="H70" i="4" s="1"/>
  <c r="G69" i="4"/>
  <c r="H69" i="4" s="1"/>
  <c r="D66" i="4"/>
  <c r="D68" i="4" s="1"/>
  <c r="G65" i="4"/>
  <c r="H65" i="4" s="1"/>
  <c r="G64" i="4"/>
  <c r="H64" i="4" s="1"/>
  <c r="D61" i="4"/>
  <c r="D63" i="4" s="1"/>
  <c r="G60" i="4"/>
  <c r="H60" i="4" s="1"/>
  <c r="G59" i="4"/>
  <c r="H59" i="4" s="1"/>
  <c r="D56" i="4"/>
  <c r="D58" i="4" s="1"/>
  <c r="G55" i="4"/>
  <c r="H55" i="4" s="1"/>
  <c r="G54" i="4"/>
  <c r="H54" i="4" s="1"/>
  <c r="D51" i="4"/>
  <c r="D53" i="4" s="1"/>
  <c r="G50" i="4"/>
  <c r="H50" i="4" s="1"/>
  <c r="G49" i="4"/>
  <c r="H49" i="4" s="1"/>
  <c r="D48" i="4"/>
  <c r="D46" i="4"/>
  <c r="G45" i="4"/>
  <c r="H45" i="4" s="1"/>
  <c r="G44" i="4"/>
  <c r="H44" i="4" s="1"/>
  <c r="D41" i="4"/>
  <c r="D43" i="4" s="1"/>
  <c r="B43" i="4"/>
  <c r="B48" i="4"/>
  <c r="B53" i="4"/>
  <c r="B58" i="4"/>
  <c r="B63" i="4"/>
  <c r="B68" i="4"/>
  <c r="B73" i="4"/>
  <c r="B78" i="4"/>
  <c r="H79" i="4"/>
  <c r="B83" i="4"/>
  <c r="B88" i="4"/>
  <c r="B93" i="4"/>
  <c r="B98" i="4"/>
  <c r="B103" i="4"/>
  <c r="B108" i="4"/>
  <c r="B113" i="4"/>
  <c r="B118" i="4"/>
  <c r="B123" i="4"/>
  <c r="B128" i="4"/>
  <c r="B133" i="4"/>
  <c r="B138" i="4"/>
  <c r="B143" i="4"/>
  <c r="B148" i="4"/>
  <c r="B153" i="4"/>
  <c r="B158" i="4" s="1"/>
  <c r="B163" i="4"/>
  <c r="B168" i="4"/>
  <c r="B173" i="4"/>
  <c r="B178" i="4"/>
  <c r="B183" i="4"/>
  <c r="B188" i="4"/>
  <c r="B193" i="4"/>
  <c r="B198" i="4"/>
  <c r="B203" i="4"/>
  <c r="B208" i="4"/>
  <c r="B213" i="4"/>
  <c r="B218" i="4"/>
  <c r="D36" i="4"/>
  <c r="G40" i="4"/>
  <c r="B39" i="4"/>
  <c r="C31" i="4"/>
  <c r="C25" i="4"/>
  <c r="C19" i="4"/>
  <c r="C13" i="4"/>
  <c r="D31" i="4"/>
  <c r="D33" i="4" s="1"/>
  <c r="D25" i="4"/>
  <c r="D27" i="4" s="1"/>
  <c r="D22" i="4"/>
  <c r="D28" i="4" s="1"/>
  <c r="D34" i="4" s="1"/>
  <c r="D38" i="4" s="1"/>
  <c r="B21" i="4"/>
  <c r="B27" i="4" s="1"/>
  <c r="B33" i="4" s="1"/>
  <c r="D19" i="4"/>
  <c r="D21" i="4" s="1"/>
  <c r="D13" i="4"/>
  <c r="D15" i="4" s="1"/>
  <c r="H118" i="4" l="1"/>
  <c r="B59" i="4"/>
  <c r="B64" i="4" s="1"/>
  <c r="B69" i="4" s="1"/>
  <c r="B74" i="4" s="1"/>
  <c r="B79" i="4" s="1"/>
  <c r="B84" i="4" s="1"/>
  <c r="B89" i="4" s="1"/>
  <c r="B94" i="4" s="1"/>
  <c r="B99" i="4" s="1"/>
  <c r="B104" i="4" s="1"/>
  <c r="B109" i="4" s="1"/>
  <c r="B114" i="4" s="1"/>
  <c r="B119" i="4" s="1"/>
  <c r="B124" i="4" s="1"/>
  <c r="B129" i="4" s="1"/>
  <c r="B134" i="4" s="1"/>
  <c r="B139" i="4" s="1"/>
  <c r="B144" i="4" s="1"/>
  <c r="B149" i="4" s="1"/>
  <c r="B154" i="4" s="1"/>
  <c r="B159" i="4" s="1"/>
  <c r="B164" i="4" s="1"/>
  <c r="B169" i="4" s="1"/>
  <c r="B174" i="4" s="1"/>
  <c r="B179" i="4" s="1"/>
  <c r="B184" i="4" s="1"/>
  <c r="B189" i="4" s="1"/>
  <c r="B194" i="4" s="1"/>
  <c r="B54" i="4"/>
  <c r="B38" i="4"/>
  <c r="H243" i="4"/>
  <c r="J241" i="4" s="1"/>
  <c r="H203" i="4"/>
  <c r="J201" i="4" s="1"/>
  <c r="H278" i="4"/>
  <c r="J277" i="4" s="1"/>
  <c r="H273" i="4"/>
  <c r="J272" i="4" s="1"/>
  <c r="H263" i="4"/>
  <c r="J262" i="4" s="1"/>
  <c r="H258" i="4"/>
  <c r="J257" i="4" s="1"/>
  <c r="H248" i="4"/>
  <c r="J246" i="4" s="1"/>
  <c r="H238" i="4"/>
  <c r="J236" i="4" s="1"/>
  <c r="H233" i="4"/>
  <c r="J231" i="4" s="1"/>
  <c r="H228" i="4"/>
  <c r="J226" i="4" s="1"/>
  <c r="H223" i="4"/>
  <c r="J221" i="4" s="1"/>
  <c r="H253" i="4"/>
  <c r="J252" i="4" s="1"/>
  <c r="H193" i="4"/>
  <c r="J191" i="4" s="1"/>
  <c r="H213" i="4"/>
  <c r="J211" i="4" s="1"/>
  <c r="H183" i="4"/>
  <c r="J181" i="4" s="1"/>
  <c r="H119" i="4"/>
  <c r="H100" i="4"/>
  <c r="H98" i="4" s="1"/>
  <c r="J97" i="4" s="1"/>
  <c r="H173" i="4"/>
  <c r="J172" i="4" s="1"/>
  <c r="H208" i="4"/>
  <c r="J206" i="4" s="1"/>
  <c r="H188" i="4"/>
  <c r="J186" i="4" s="1"/>
  <c r="H168" i="4"/>
  <c r="J167" i="4" s="1"/>
  <c r="H163" i="4"/>
  <c r="D90" i="4"/>
  <c r="D91" i="4"/>
  <c r="D93" i="4" s="1"/>
  <c r="H88" i="4"/>
  <c r="J87" i="4" s="1"/>
  <c r="H138" i="4"/>
  <c r="J137" i="4" s="1"/>
  <c r="D39" i="4"/>
  <c r="D44" i="4" s="1"/>
  <c r="D49" i="4" s="1"/>
  <c r="D54" i="4" s="1"/>
  <c r="D59" i="4" s="1"/>
  <c r="D64" i="4" s="1"/>
  <c r="D69" i="4" s="1"/>
  <c r="D74" i="4" s="1"/>
  <c r="H73" i="4"/>
  <c r="J72" i="4" s="1"/>
  <c r="H103" i="4"/>
  <c r="J102" i="4" s="1"/>
  <c r="H218" i="4"/>
  <c r="J216" i="4" s="1"/>
  <c r="H198" i="4"/>
  <c r="J196" i="4" s="1"/>
  <c r="H178" i="4"/>
  <c r="J176" i="4" s="1"/>
  <c r="H158" i="4"/>
  <c r="H153" i="4"/>
  <c r="J152" i="4" s="1"/>
  <c r="H108" i="4"/>
  <c r="J107" i="4" s="1"/>
  <c r="H148" i="4"/>
  <c r="J147" i="4" s="1"/>
  <c r="H143" i="4"/>
  <c r="J142" i="4" s="1"/>
  <c r="H133" i="4"/>
  <c r="J132" i="4" s="1"/>
  <c r="H128" i="4"/>
  <c r="J127" i="4" s="1"/>
  <c r="H123" i="4"/>
  <c r="J122" i="4" s="1"/>
  <c r="H113" i="4"/>
  <c r="J112" i="4" s="1"/>
  <c r="H93" i="4"/>
  <c r="J92" i="4" s="1"/>
  <c r="H83" i="4"/>
  <c r="J82" i="4" s="1"/>
  <c r="H78" i="4"/>
  <c r="J77" i="4" s="1"/>
  <c r="H68" i="4"/>
  <c r="J67" i="4" s="1"/>
  <c r="H63" i="4"/>
  <c r="J62" i="4" s="1"/>
  <c r="H58" i="4"/>
  <c r="J57" i="4" s="1"/>
  <c r="H53" i="4"/>
  <c r="J52" i="4" s="1"/>
  <c r="H48" i="4"/>
  <c r="J47" i="4" s="1"/>
  <c r="H43" i="4"/>
  <c r="J42" i="4" s="1"/>
  <c r="D9" i="4"/>
  <c r="D7" i="4"/>
  <c r="B204" i="4" l="1"/>
  <c r="B209" i="4" s="1"/>
  <c r="B214" i="4" s="1"/>
  <c r="B219" i="4" s="1"/>
  <c r="B224" i="4" s="1"/>
  <c r="B229" i="4" s="1"/>
  <c r="B234" i="4" s="1"/>
  <c r="B239" i="4" s="1"/>
  <c r="B244" i="4" s="1"/>
  <c r="B249" i="4" s="1"/>
  <c r="B254" i="4" s="1"/>
  <c r="B259" i="4" s="1"/>
  <c r="B264" i="4" s="1"/>
  <c r="B274" i="4" s="1"/>
  <c r="B279" i="4" s="1"/>
  <c r="B199" i="4"/>
  <c r="J162" i="4"/>
  <c r="J157" i="4"/>
  <c r="J117" i="4"/>
  <c r="D79" i="4"/>
  <c r="D84" i="4" s="1"/>
  <c r="H335" i="1"/>
  <c r="H334" i="1" s="1"/>
  <c r="J334" i="1" s="1"/>
  <c r="H330" i="1"/>
  <c r="J120" i="1"/>
  <c r="H115" i="1"/>
  <c r="H114" i="1" s="1"/>
  <c r="J115" i="1" s="1"/>
  <c r="H86" i="1"/>
  <c r="J87" i="1" s="1"/>
  <c r="D89" i="4" l="1"/>
  <c r="D94" i="4" s="1"/>
  <c r="D99" i="4" s="1"/>
  <c r="D104" i="4" s="1"/>
  <c r="D109" i="4" s="1"/>
  <c r="D114" i="4" s="1"/>
  <c r="D119" i="4" s="1"/>
  <c r="J13" i="1"/>
  <c r="D95" i="4" l="1"/>
  <c r="D100" i="4" s="1"/>
  <c r="D105" i="4" s="1"/>
  <c r="D110" i="4" s="1"/>
  <c r="D115" i="4" s="1"/>
  <c r="D120" i="4" s="1"/>
  <c r="D125" i="4" s="1"/>
  <c r="D130" i="4" s="1"/>
  <c r="D135" i="4" s="1"/>
  <c r="D140" i="4" s="1"/>
  <c r="D145" i="4" s="1"/>
  <c r="D150" i="4" s="1"/>
  <c r="D155" i="4" s="1"/>
  <c r="J440" i="1"/>
  <c r="J430" i="1"/>
  <c r="J410" i="1"/>
  <c r="J404" i="1"/>
  <c r="J385" i="1"/>
  <c r="J353" i="1"/>
  <c r="J347" i="1"/>
  <c r="J339" i="1"/>
  <c r="J327" i="1"/>
  <c r="J320" i="1"/>
  <c r="J313" i="1"/>
  <c r="J305" i="1"/>
  <c r="J264" i="1"/>
  <c r="J236" i="1"/>
  <c r="J228" i="1"/>
  <c r="J206" i="1"/>
  <c r="J164" i="1"/>
  <c r="J155" i="1"/>
  <c r="J145" i="1"/>
  <c r="J124" i="1"/>
  <c r="J103" i="1"/>
  <c r="J97" i="1"/>
  <c r="J91" i="1"/>
  <c r="J66" i="1"/>
  <c r="J60" i="1"/>
  <c r="J54" i="1"/>
  <c r="J49" i="1"/>
  <c r="J37" i="1"/>
  <c r="J17" i="1"/>
  <c r="J442" i="1"/>
  <c r="J441" i="1"/>
  <c r="J420" i="1"/>
  <c r="J374" i="1"/>
  <c r="J281" i="1"/>
  <c r="J277" i="1"/>
  <c r="J273" i="1"/>
  <c r="J141" i="1"/>
  <c r="J77" i="1"/>
  <c r="J28" i="1"/>
  <c r="D160" i="4" l="1"/>
  <c r="D165" i="4" s="1"/>
  <c r="D170" i="4" s="1"/>
  <c r="D175" i="4" s="1"/>
  <c r="D180" i="4" s="1"/>
  <c r="D185" i="4" s="1"/>
  <c r="D190" i="4" s="1"/>
  <c r="D195" i="4" s="1"/>
  <c r="D200" i="4" s="1"/>
  <c r="D205" i="4" s="1"/>
  <c r="D210" i="4" s="1"/>
  <c r="M35" i="3"/>
  <c r="M29" i="3"/>
  <c r="M24" i="3"/>
  <c r="M13" i="3"/>
  <c r="O34" i="3"/>
  <c r="P34" i="3" s="1"/>
  <c r="O33" i="3"/>
  <c r="P33" i="3" s="1"/>
  <c r="O32" i="3"/>
  <c r="P32" i="3" s="1"/>
  <c r="O31" i="3"/>
  <c r="P31" i="3" s="1"/>
  <c r="O28" i="3"/>
  <c r="P28" i="3" s="1"/>
  <c r="O27" i="3"/>
  <c r="P27" i="3" s="1"/>
  <c r="O26" i="3"/>
  <c r="P26" i="3" s="1"/>
  <c r="O23" i="3"/>
  <c r="P23" i="3" s="1"/>
  <c r="O22" i="3"/>
  <c r="P22" i="3" s="1"/>
  <c r="O21" i="3"/>
  <c r="P21" i="3" s="1"/>
  <c r="O20" i="3"/>
  <c r="P20" i="3" s="1"/>
  <c r="O19" i="3"/>
  <c r="P19" i="3" s="1"/>
  <c r="O18" i="3"/>
  <c r="P18" i="3" s="1"/>
  <c r="O17" i="3"/>
  <c r="P17" i="3" s="1"/>
  <c r="O16" i="3"/>
  <c r="P16" i="3" s="1"/>
  <c r="O15" i="3"/>
  <c r="P15" i="3" s="1"/>
  <c r="O12" i="3"/>
  <c r="P12" i="3" s="1"/>
  <c r="O11" i="3"/>
  <c r="P11" i="3" s="1"/>
  <c r="O10" i="3"/>
  <c r="P10" i="3" s="1"/>
  <c r="O9" i="3"/>
  <c r="U9" i="3" s="1"/>
  <c r="V9" i="3" s="1"/>
  <c r="M79" i="2"/>
  <c r="P75" i="2"/>
  <c r="O74" i="2"/>
  <c r="R74" i="2" s="1"/>
  <c r="S74" i="2" s="1"/>
  <c r="O73" i="2"/>
  <c r="R73" i="2" s="1"/>
  <c r="O72" i="2"/>
  <c r="O71" i="2"/>
  <c r="U71" i="2" s="1"/>
  <c r="V71" i="2" s="1"/>
  <c r="O70" i="2"/>
  <c r="R70" i="2" s="1"/>
  <c r="S70" i="2" s="1"/>
  <c r="O69" i="2"/>
  <c r="O68" i="2"/>
  <c r="U68" i="2" s="1"/>
  <c r="V68" i="2" s="1"/>
  <c r="U67" i="2"/>
  <c r="V67" i="2" s="1"/>
  <c r="O67" i="2"/>
  <c r="R67" i="2" s="1"/>
  <c r="O66" i="2"/>
  <c r="R66" i="2" s="1"/>
  <c r="O65" i="2"/>
  <c r="R65" i="2" s="1"/>
  <c r="P63" i="2"/>
  <c r="O62" i="2"/>
  <c r="U62" i="2" s="1"/>
  <c r="V62" i="2" s="1"/>
  <c r="O61" i="2"/>
  <c r="R61" i="2" s="1"/>
  <c r="O60" i="2"/>
  <c r="R60" i="2" s="1"/>
  <c r="O59" i="2"/>
  <c r="U59" i="2" s="1"/>
  <c r="V59" i="2" s="1"/>
  <c r="O58" i="2"/>
  <c r="U58" i="2" s="1"/>
  <c r="V58" i="2" s="1"/>
  <c r="P56" i="2"/>
  <c r="O55" i="2"/>
  <c r="R55" i="2" s="1"/>
  <c r="O54" i="2"/>
  <c r="O53" i="2"/>
  <c r="U53" i="2" s="1"/>
  <c r="V53" i="2" s="1"/>
  <c r="O52" i="2"/>
  <c r="R52" i="2" s="1"/>
  <c r="S52" i="2" s="1"/>
  <c r="P50" i="2"/>
  <c r="O49" i="2"/>
  <c r="U49" i="2" s="1"/>
  <c r="V49" i="2" s="1"/>
  <c r="O48" i="2"/>
  <c r="R48" i="2" s="1"/>
  <c r="S48" i="2" s="1"/>
  <c r="O47" i="2"/>
  <c r="O46" i="2"/>
  <c r="R46" i="2" s="1"/>
  <c r="V45" i="2"/>
  <c r="R45" i="2"/>
  <c r="X45" i="2" s="1"/>
  <c r="I45" i="2" s="1"/>
  <c r="J45" i="2" s="1"/>
  <c r="O45" i="2"/>
  <c r="U45" i="2" s="1"/>
  <c r="O44" i="2"/>
  <c r="U44" i="2" s="1"/>
  <c r="V44" i="2" s="1"/>
  <c r="P42" i="2"/>
  <c r="O41" i="2"/>
  <c r="O40" i="2"/>
  <c r="U40" i="2" s="1"/>
  <c r="V40" i="2" s="1"/>
  <c r="O39" i="2"/>
  <c r="R39" i="2" s="1"/>
  <c r="O38" i="2"/>
  <c r="O37" i="2"/>
  <c r="O36" i="2"/>
  <c r="U36" i="2" s="1"/>
  <c r="V36" i="2" s="1"/>
  <c r="O35" i="2"/>
  <c r="U35" i="2" s="1"/>
  <c r="V35" i="2" s="1"/>
  <c r="O34" i="2"/>
  <c r="O33" i="2"/>
  <c r="O32" i="2"/>
  <c r="U32" i="2" s="1"/>
  <c r="V32" i="2" s="1"/>
  <c r="U31" i="2"/>
  <c r="V31" i="2" s="1"/>
  <c r="R31" i="2"/>
  <c r="X31" i="2" s="1"/>
  <c r="I31" i="2" s="1"/>
  <c r="J31" i="2" s="1"/>
  <c r="O31" i="2"/>
  <c r="O30" i="2"/>
  <c r="O29" i="2"/>
  <c r="V28" i="2"/>
  <c r="O28" i="2"/>
  <c r="U28" i="2" s="1"/>
  <c r="O27" i="2"/>
  <c r="R27" i="2" s="1"/>
  <c r="O26" i="2"/>
  <c r="R26" i="2" s="1"/>
  <c r="O25" i="2"/>
  <c r="U25" i="2" s="1"/>
  <c r="V25" i="2" s="1"/>
  <c r="O24" i="2"/>
  <c r="U24" i="2" s="1"/>
  <c r="V24" i="2" s="1"/>
  <c r="U23" i="2"/>
  <c r="V23" i="2" s="1"/>
  <c r="S23" i="2"/>
  <c r="O23" i="2"/>
  <c r="R23" i="2" s="1"/>
  <c r="O22" i="2"/>
  <c r="R22" i="2" s="1"/>
  <c r="O21" i="2"/>
  <c r="U21" i="2" s="1"/>
  <c r="V21" i="2" s="1"/>
  <c r="O20" i="2"/>
  <c r="U20" i="2" s="1"/>
  <c r="V20" i="2" s="1"/>
  <c r="O19" i="2"/>
  <c r="R19" i="2" s="1"/>
  <c r="O18" i="2"/>
  <c r="R18" i="2" s="1"/>
  <c r="G39" i="4" s="1"/>
  <c r="H39" i="4" s="1"/>
  <c r="U15" i="2"/>
  <c r="O15" i="2"/>
  <c r="R15" i="2" s="1"/>
  <c r="U14" i="2"/>
  <c r="S14" i="2"/>
  <c r="O14" i="2"/>
  <c r="R14" i="2" s="1"/>
  <c r="G28" i="4" s="1"/>
  <c r="H28" i="4" s="1"/>
  <c r="O13" i="2"/>
  <c r="R13" i="2" s="1"/>
  <c r="G22" i="4" s="1"/>
  <c r="H22" i="4" s="1"/>
  <c r="O12" i="2"/>
  <c r="U12" i="2" s="1"/>
  <c r="U11" i="2"/>
  <c r="O11" i="2"/>
  <c r="P11" i="2" s="1"/>
  <c r="D215" i="4" l="1"/>
  <c r="D220" i="4"/>
  <c r="D225" i="4" s="1"/>
  <c r="D230" i="4" s="1"/>
  <c r="D235" i="4" s="1"/>
  <c r="D240" i="4" s="1"/>
  <c r="D245" i="4" s="1"/>
  <c r="S15" i="2"/>
  <c r="G34" i="4"/>
  <c r="V11" i="2"/>
  <c r="G11" i="4"/>
  <c r="H11" i="4" s="1"/>
  <c r="V15" i="2"/>
  <c r="G35" i="4"/>
  <c r="H35" i="4" s="1"/>
  <c r="V12" i="2"/>
  <c r="G17" i="4"/>
  <c r="H17" i="4" s="1"/>
  <c r="V14" i="2"/>
  <c r="G29" i="4"/>
  <c r="H29" i="4" s="1"/>
  <c r="H27" i="4" s="1"/>
  <c r="J29" i="4" s="1"/>
  <c r="U26" i="2"/>
  <c r="V26" i="2" s="1"/>
  <c r="R44" i="2"/>
  <c r="S44" i="2" s="1"/>
  <c r="U52" i="2"/>
  <c r="V52" i="2" s="1"/>
  <c r="R71" i="2"/>
  <c r="X71" i="2" s="1"/>
  <c r="I71" i="2" s="1"/>
  <c r="J71" i="2" s="1"/>
  <c r="U66" i="2"/>
  <c r="V66" i="2" s="1"/>
  <c r="R11" i="2"/>
  <c r="G10" i="4" s="1"/>
  <c r="H10" i="4" s="1"/>
  <c r="U19" i="2"/>
  <c r="V19" i="2" s="1"/>
  <c r="U39" i="2"/>
  <c r="V39" i="2" s="1"/>
  <c r="X39" i="2"/>
  <c r="S39" i="2"/>
  <c r="X67" i="2"/>
  <c r="S67" i="2"/>
  <c r="R35" i="2"/>
  <c r="X35" i="2" s="1"/>
  <c r="R53" i="2"/>
  <c r="R62" i="2"/>
  <c r="R20" i="2"/>
  <c r="X20" i="2" s="1"/>
  <c r="I20" i="2" s="1"/>
  <c r="J20" i="2" s="1"/>
  <c r="R24" i="2"/>
  <c r="U27" i="2"/>
  <c r="V27" i="2" s="1"/>
  <c r="Y31" i="2"/>
  <c r="U46" i="2"/>
  <c r="V46" i="2" s="1"/>
  <c r="U48" i="2"/>
  <c r="V48" i="2" s="1"/>
  <c r="R58" i="2"/>
  <c r="R59" i="2"/>
  <c r="S59" i="2" s="1"/>
  <c r="U61" i="2"/>
  <c r="V61" i="2" s="1"/>
  <c r="U70" i="2"/>
  <c r="V70" i="2" s="1"/>
  <c r="Y71" i="2"/>
  <c r="V13" i="3"/>
  <c r="M36" i="3"/>
  <c r="R19" i="3"/>
  <c r="X15" i="2"/>
  <c r="Y15" i="2" s="1"/>
  <c r="X44" i="2"/>
  <c r="I44" i="2" s="1"/>
  <c r="J44" i="2" s="1"/>
  <c r="X11" i="2"/>
  <c r="I11" i="2" s="1"/>
  <c r="J11" i="2" s="1"/>
  <c r="U74" i="2"/>
  <c r="V74" i="2" s="1"/>
  <c r="R28" i="3"/>
  <c r="P35" i="3"/>
  <c r="P24" i="3"/>
  <c r="P29" i="3"/>
  <c r="U19" i="3"/>
  <c r="V19" i="3" s="1"/>
  <c r="U23" i="3"/>
  <c r="V23" i="3" s="1"/>
  <c r="P9" i="3"/>
  <c r="U15" i="3"/>
  <c r="V15" i="3" s="1"/>
  <c r="U28" i="3"/>
  <c r="V28" i="3" s="1"/>
  <c r="U18" i="3"/>
  <c r="V18" i="3" s="1"/>
  <c r="U31" i="3"/>
  <c r="V31" i="3" s="1"/>
  <c r="R10" i="3"/>
  <c r="R16" i="3"/>
  <c r="R20" i="3"/>
  <c r="R26" i="3"/>
  <c r="R32" i="3"/>
  <c r="U10" i="3"/>
  <c r="V10" i="3" s="1"/>
  <c r="U20" i="3"/>
  <c r="V20" i="3" s="1"/>
  <c r="U32" i="3"/>
  <c r="V32" i="3" s="1"/>
  <c r="R11" i="3"/>
  <c r="R17" i="3"/>
  <c r="R21" i="3"/>
  <c r="R27" i="3"/>
  <c r="R33" i="3"/>
  <c r="U11" i="3"/>
  <c r="V11" i="3" s="1"/>
  <c r="U21" i="3"/>
  <c r="V21" i="3" s="1"/>
  <c r="U33" i="3"/>
  <c r="V33" i="3" s="1"/>
  <c r="R12" i="3"/>
  <c r="R18" i="3"/>
  <c r="R22" i="3"/>
  <c r="R34" i="3"/>
  <c r="U16" i="3"/>
  <c r="V16" i="3" s="1"/>
  <c r="U26" i="3"/>
  <c r="V26" i="3" s="1"/>
  <c r="R9" i="3"/>
  <c r="R15" i="3"/>
  <c r="R23" i="3"/>
  <c r="R31" i="3"/>
  <c r="U12" i="3"/>
  <c r="V12" i="3" s="1"/>
  <c r="U17" i="3"/>
  <c r="V17" i="3" s="1"/>
  <c r="U22" i="3"/>
  <c r="V22" i="3" s="1"/>
  <c r="U27" i="3"/>
  <c r="V27" i="3" s="1"/>
  <c r="U34" i="3"/>
  <c r="V34" i="3" s="1"/>
  <c r="Y11" i="2"/>
  <c r="R41" i="2"/>
  <c r="U41" i="2"/>
  <c r="V41" i="2" s="1"/>
  <c r="S65" i="2"/>
  <c r="S11" i="2"/>
  <c r="S18" i="2"/>
  <c r="S46" i="2"/>
  <c r="R47" i="2"/>
  <c r="U47" i="2"/>
  <c r="V47" i="2" s="1"/>
  <c r="X61" i="2"/>
  <c r="S61" i="2"/>
  <c r="S13" i="2"/>
  <c r="R21" i="2"/>
  <c r="R33" i="2"/>
  <c r="U33" i="2"/>
  <c r="V33" i="2" s="1"/>
  <c r="P16" i="2"/>
  <c r="P76" i="2" s="1"/>
  <c r="U13" i="2"/>
  <c r="X14" i="2"/>
  <c r="S19" i="2"/>
  <c r="U22" i="2"/>
  <c r="V22" i="2" s="1"/>
  <c r="X23" i="2"/>
  <c r="R25" i="2"/>
  <c r="S26" i="2"/>
  <c r="S35" i="2"/>
  <c r="R37" i="2"/>
  <c r="U37" i="2"/>
  <c r="V37" i="2" s="1"/>
  <c r="Y45" i="2"/>
  <c r="X48" i="2"/>
  <c r="U54" i="2"/>
  <c r="V54" i="2" s="1"/>
  <c r="R54" i="2"/>
  <c r="U60" i="2"/>
  <c r="V60" i="2" s="1"/>
  <c r="V63" i="2" s="1"/>
  <c r="X66" i="2"/>
  <c r="S66" i="2"/>
  <c r="R69" i="2"/>
  <c r="U69" i="2"/>
  <c r="V69" i="2" s="1"/>
  <c r="S71" i="2"/>
  <c r="R30" i="2"/>
  <c r="U30" i="2"/>
  <c r="V30" i="2" s="1"/>
  <c r="S27" i="2"/>
  <c r="R29" i="2"/>
  <c r="U29" i="2"/>
  <c r="V29" i="2" s="1"/>
  <c r="R34" i="2"/>
  <c r="U34" i="2"/>
  <c r="V34" i="2" s="1"/>
  <c r="S45" i="2"/>
  <c r="U65" i="2"/>
  <c r="V65" i="2" s="1"/>
  <c r="R68" i="2"/>
  <c r="R12" i="2"/>
  <c r="G16" i="4" s="1"/>
  <c r="H16" i="4" s="1"/>
  <c r="U18" i="2"/>
  <c r="S22" i="2"/>
  <c r="S31" i="2"/>
  <c r="R38" i="2"/>
  <c r="U38" i="2"/>
  <c r="V38" i="2" s="1"/>
  <c r="S60" i="2"/>
  <c r="U72" i="2"/>
  <c r="V72" i="2" s="1"/>
  <c r="R72" i="2"/>
  <c r="R28" i="2"/>
  <c r="R32" i="2"/>
  <c r="R36" i="2"/>
  <c r="R40" i="2"/>
  <c r="R49" i="2"/>
  <c r="U55" i="2"/>
  <c r="V55" i="2" s="1"/>
  <c r="U73" i="2"/>
  <c r="V73" i="2" s="1"/>
  <c r="X52" i="2"/>
  <c r="S55" i="2"/>
  <c r="S73" i="2"/>
  <c r="D255" i="4" l="1"/>
  <c r="D260" i="4" s="1"/>
  <c r="D265" i="4" s="1"/>
  <c r="D275" i="4" s="1"/>
  <c r="D280" i="4" s="1"/>
  <c r="D250" i="4"/>
  <c r="D124" i="4"/>
  <c r="V18" i="2"/>
  <c r="V42" i="2" s="1"/>
  <c r="H40" i="4"/>
  <c r="H38" i="4" s="1"/>
  <c r="V13" i="2"/>
  <c r="G23" i="4"/>
  <c r="H23" i="4" s="1"/>
  <c r="H21" i="4" s="1"/>
  <c r="J23" i="4" s="1"/>
  <c r="H15" i="4"/>
  <c r="J17" i="4" s="1"/>
  <c r="X26" i="2"/>
  <c r="X19" i="2"/>
  <c r="Y19" i="2" s="1"/>
  <c r="X27" i="2"/>
  <c r="H9" i="4"/>
  <c r="J11" i="4" s="1"/>
  <c r="H33" i="4"/>
  <c r="J35" i="4" s="1"/>
  <c r="H34" i="4"/>
  <c r="X70" i="2"/>
  <c r="I70" i="2" s="1"/>
  <c r="J70" i="2" s="1"/>
  <c r="V56" i="2"/>
  <c r="V50" i="2"/>
  <c r="X13" i="2"/>
  <c r="Y13" i="2" s="1"/>
  <c r="V24" i="3"/>
  <c r="Y39" i="2"/>
  <c r="I39" i="2"/>
  <c r="J39" i="2" s="1"/>
  <c r="X46" i="2"/>
  <c r="X18" i="2"/>
  <c r="I18" i="2" s="1"/>
  <c r="J18" i="2" s="1"/>
  <c r="V35" i="3"/>
  <c r="S58" i="2"/>
  <c r="S63" i="2" s="1"/>
  <c r="X58" i="2"/>
  <c r="X62" i="2"/>
  <c r="S62" i="2"/>
  <c r="Y67" i="2"/>
  <c r="I67" i="2"/>
  <c r="J67" i="2" s="1"/>
  <c r="X73" i="2"/>
  <c r="Y73" i="2" s="1"/>
  <c r="Y44" i="2"/>
  <c r="X59" i="2"/>
  <c r="I15" i="2"/>
  <c r="J15" i="2" s="1"/>
  <c r="Y20" i="2"/>
  <c r="X53" i="2"/>
  <c r="S53" i="2"/>
  <c r="V16" i="2"/>
  <c r="X74" i="2"/>
  <c r="Y74" i="2" s="1"/>
  <c r="X22" i="2"/>
  <c r="Y22" i="2" s="1"/>
  <c r="V75" i="2"/>
  <c r="S20" i="2"/>
  <c r="V29" i="3"/>
  <c r="V36" i="3" s="1"/>
  <c r="S24" i="2"/>
  <c r="X24" i="2"/>
  <c r="Y35" i="2"/>
  <c r="I35" i="2"/>
  <c r="J35" i="2" s="1"/>
  <c r="P13" i="3"/>
  <c r="P36" i="3" s="1"/>
  <c r="S19" i="3"/>
  <c r="X19" i="3"/>
  <c r="S18" i="3"/>
  <c r="X18" i="3"/>
  <c r="S17" i="3"/>
  <c r="X17" i="3"/>
  <c r="S16" i="3"/>
  <c r="X16" i="3"/>
  <c r="S15" i="3"/>
  <c r="X15" i="3"/>
  <c r="S34" i="3"/>
  <c r="X34" i="3"/>
  <c r="S12" i="3"/>
  <c r="X12" i="3"/>
  <c r="S33" i="3"/>
  <c r="X33" i="3"/>
  <c r="S11" i="3"/>
  <c r="X11" i="3"/>
  <c r="S32" i="3"/>
  <c r="X32" i="3"/>
  <c r="S10" i="3"/>
  <c r="X10" i="3"/>
  <c r="S31" i="3"/>
  <c r="S35" i="3" s="1"/>
  <c r="X31" i="3"/>
  <c r="S9" i="3"/>
  <c r="S13" i="3" s="1"/>
  <c r="X9" i="3"/>
  <c r="S28" i="3"/>
  <c r="X28" i="3"/>
  <c r="S27" i="3"/>
  <c r="X27" i="3"/>
  <c r="S26" i="3"/>
  <c r="X26" i="3"/>
  <c r="S23" i="3"/>
  <c r="X23" i="3"/>
  <c r="S22" i="3"/>
  <c r="X22" i="3"/>
  <c r="S21" i="3"/>
  <c r="X21" i="3"/>
  <c r="S20" i="3"/>
  <c r="X20" i="3"/>
  <c r="I48" i="2"/>
  <c r="J48" i="2" s="1"/>
  <c r="Y48" i="2"/>
  <c r="S25" i="2"/>
  <c r="X25" i="2"/>
  <c r="I13" i="2"/>
  <c r="J13" i="2" s="1"/>
  <c r="Y52" i="2"/>
  <c r="I52" i="2"/>
  <c r="J52" i="2" s="1"/>
  <c r="X32" i="2"/>
  <c r="S32" i="2"/>
  <c r="X60" i="2"/>
  <c r="S68" i="2"/>
  <c r="X68" i="2"/>
  <c r="Y70" i="2"/>
  <c r="X55" i="2"/>
  <c r="X40" i="2"/>
  <c r="S40" i="2"/>
  <c r="S72" i="2"/>
  <c r="X72" i="2"/>
  <c r="X38" i="2"/>
  <c r="S38" i="2"/>
  <c r="X34" i="2"/>
  <c r="S34" i="2"/>
  <c r="Y59" i="2"/>
  <c r="I59" i="2"/>
  <c r="J59" i="2" s="1"/>
  <c r="I66" i="2"/>
  <c r="J66" i="2" s="1"/>
  <c r="Y66" i="2"/>
  <c r="Y26" i="2"/>
  <c r="I26" i="2"/>
  <c r="J26" i="2" s="1"/>
  <c r="S33" i="2"/>
  <c r="X33" i="2"/>
  <c r="X65" i="2"/>
  <c r="S41" i="2"/>
  <c r="X41" i="2"/>
  <c r="X36" i="2"/>
  <c r="S36" i="2"/>
  <c r="S12" i="2"/>
  <c r="S16" i="2" s="1"/>
  <c r="X12" i="2"/>
  <c r="S37" i="2"/>
  <c r="X37" i="2"/>
  <c r="X47" i="2"/>
  <c r="S47" i="2"/>
  <c r="S49" i="2"/>
  <c r="X49" i="2"/>
  <c r="S29" i="2"/>
  <c r="X29" i="2"/>
  <c r="S69" i="2"/>
  <c r="X69" i="2"/>
  <c r="S54" i="2"/>
  <c r="X54" i="2"/>
  <c r="S21" i="2"/>
  <c r="X21" i="2"/>
  <c r="Y46" i="2"/>
  <c r="I46" i="2"/>
  <c r="J46" i="2" s="1"/>
  <c r="X28" i="2"/>
  <c r="S28" i="2"/>
  <c r="I22" i="2"/>
  <c r="J22" i="2" s="1"/>
  <c r="X30" i="2"/>
  <c r="S30" i="2"/>
  <c r="Y23" i="2"/>
  <c r="I23" i="2"/>
  <c r="J23" i="2" s="1"/>
  <c r="Y14" i="2"/>
  <c r="I14" i="2"/>
  <c r="J14" i="2" s="1"/>
  <c r="I61" i="2"/>
  <c r="J61" i="2" s="1"/>
  <c r="Y61" i="2"/>
  <c r="J38" i="4" l="1"/>
  <c r="D129" i="4"/>
  <c r="D134" i="4" s="1"/>
  <c r="D139" i="4" s="1"/>
  <c r="D144" i="4" s="1"/>
  <c r="S50" i="2"/>
  <c r="Y27" i="2"/>
  <c r="I27" i="2"/>
  <c r="J27" i="2" s="1"/>
  <c r="I74" i="2"/>
  <c r="J74" i="2" s="1"/>
  <c r="I19" i="2"/>
  <c r="J19" i="2" s="1"/>
  <c r="Y18" i="2"/>
  <c r="S56" i="2"/>
  <c r="S42" i="2"/>
  <c r="S75" i="2"/>
  <c r="V76" i="2"/>
  <c r="S24" i="3"/>
  <c r="S36" i="3" s="1"/>
  <c r="I53" i="2"/>
  <c r="J53" i="2" s="1"/>
  <c r="Y53" i="2"/>
  <c r="Y58" i="2"/>
  <c r="I58" i="2"/>
  <c r="J58" i="2" s="1"/>
  <c r="S29" i="3"/>
  <c r="Y24" i="2"/>
  <c r="I24" i="2"/>
  <c r="J24" i="2" s="1"/>
  <c r="Y62" i="2"/>
  <c r="I62" i="2"/>
  <c r="J62" i="2" s="1"/>
  <c r="Y20" i="3"/>
  <c r="I20" i="3"/>
  <c r="J20" i="3" s="1"/>
  <c r="Y22" i="3"/>
  <c r="I22" i="3"/>
  <c r="J22" i="3" s="1"/>
  <c r="Y26" i="3"/>
  <c r="I26" i="3"/>
  <c r="J26" i="3" s="1"/>
  <c r="Y28" i="3"/>
  <c r="I28" i="3"/>
  <c r="J28" i="3" s="1"/>
  <c r="Y31" i="3"/>
  <c r="I31" i="3"/>
  <c r="J31" i="3" s="1"/>
  <c r="Y32" i="3"/>
  <c r="I32" i="3"/>
  <c r="J32" i="3" s="1"/>
  <c r="Y33" i="3"/>
  <c r="I33" i="3"/>
  <c r="J33" i="3" s="1"/>
  <c r="Y34" i="3"/>
  <c r="I34" i="3"/>
  <c r="J34" i="3" s="1"/>
  <c r="Y16" i="3"/>
  <c r="I16" i="3"/>
  <c r="J16" i="3" s="1"/>
  <c r="Y18" i="3"/>
  <c r="I18" i="3"/>
  <c r="J18" i="3" s="1"/>
  <c r="Y21" i="3"/>
  <c r="I21" i="3"/>
  <c r="J21" i="3" s="1"/>
  <c r="Y23" i="3"/>
  <c r="I23" i="3"/>
  <c r="J23" i="3" s="1"/>
  <c r="Y27" i="3"/>
  <c r="I27" i="3"/>
  <c r="J27" i="3" s="1"/>
  <c r="Y10" i="3"/>
  <c r="I10" i="3"/>
  <c r="J10" i="3" s="1"/>
  <c r="Y11" i="3"/>
  <c r="I11" i="3"/>
  <c r="J11" i="3" s="1"/>
  <c r="Y12" i="3"/>
  <c r="I12" i="3"/>
  <c r="J12" i="3" s="1"/>
  <c r="Y15" i="3"/>
  <c r="I15" i="3"/>
  <c r="J15" i="3" s="1"/>
  <c r="Y17" i="3"/>
  <c r="I17" i="3"/>
  <c r="J17" i="3" s="1"/>
  <c r="Y19" i="3"/>
  <c r="I19" i="3"/>
  <c r="J19" i="3" s="1"/>
  <c r="Y9" i="3"/>
  <c r="Y13" i="3" s="1"/>
  <c r="I9" i="3"/>
  <c r="J9" i="3" s="1"/>
  <c r="Y36" i="2"/>
  <c r="I36" i="2"/>
  <c r="J36" i="2" s="1"/>
  <c r="Y68" i="2"/>
  <c r="I68" i="2"/>
  <c r="J68" i="2" s="1"/>
  <c r="Y32" i="2"/>
  <c r="I32" i="2"/>
  <c r="J32" i="2" s="1"/>
  <c r="I30" i="2"/>
  <c r="J30" i="2" s="1"/>
  <c r="Y30" i="2"/>
  <c r="Y21" i="2"/>
  <c r="I21" i="2"/>
  <c r="J21" i="2" s="1"/>
  <c r="Y69" i="2"/>
  <c r="I69" i="2"/>
  <c r="J69" i="2" s="1"/>
  <c r="Y12" i="2"/>
  <c r="I12" i="2"/>
  <c r="J12" i="2" s="1"/>
  <c r="Y65" i="2"/>
  <c r="I65" i="2"/>
  <c r="J65" i="2" s="1"/>
  <c r="Y28" i="2"/>
  <c r="I28" i="2"/>
  <c r="J28" i="2" s="1"/>
  <c r="Y49" i="2"/>
  <c r="I49" i="2"/>
  <c r="J49" i="2" s="1"/>
  <c r="I47" i="2"/>
  <c r="J47" i="2" s="1"/>
  <c r="Y47" i="2"/>
  <c r="Y33" i="2"/>
  <c r="I33" i="2"/>
  <c r="J33" i="2" s="1"/>
  <c r="I38" i="2"/>
  <c r="J38" i="2" s="1"/>
  <c r="Y38" i="2"/>
  <c r="Y40" i="2"/>
  <c r="I40" i="2"/>
  <c r="J40" i="2" s="1"/>
  <c r="Y60" i="2"/>
  <c r="I60" i="2"/>
  <c r="J60" i="2" s="1"/>
  <c r="Y25" i="2"/>
  <c r="I25" i="2"/>
  <c r="J25" i="2" s="1"/>
  <c r="Y54" i="2"/>
  <c r="I54" i="2"/>
  <c r="J54" i="2" s="1"/>
  <c r="Y29" i="2"/>
  <c r="I29" i="2"/>
  <c r="J29" i="2" s="1"/>
  <c r="Y37" i="2"/>
  <c r="I37" i="2"/>
  <c r="J37" i="2" s="1"/>
  <c r="Y41" i="2"/>
  <c r="I41" i="2"/>
  <c r="J41" i="2" s="1"/>
  <c r="I34" i="2"/>
  <c r="J34" i="2" s="1"/>
  <c r="Y34" i="2"/>
  <c r="Y72" i="2"/>
  <c r="I72" i="2"/>
  <c r="J72" i="2" s="1"/>
  <c r="Y55" i="2"/>
  <c r="I55" i="2"/>
  <c r="J55" i="2" s="1"/>
  <c r="S76" i="2" l="1"/>
  <c r="Y50" i="2"/>
  <c r="J50" i="2"/>
  <c r="Y56" i="2"/>
  <c r="Y42" i="2"/>
  <c r="J56" i="2"/>
  <c r="J42" i="2"/>
  <c r="J16" i="2"/>
  <c r="J63" i="2"/>
  <c r="Y16" i="2"/>
  <c r="J24" i="3"/>
  <c r="J35" i="3"/>
  <c r="J29" i="3"/>
  <c r="Y63" i="2"/>
  <c r="J75" i="2"/>
  <c r="Y24" i="3"/>
  <c r="Y36" i="3" s="1"/>
  <c r="Y35" i="3"/>
  <c r="Y29" i="3"/>
  <c r="Y75" i="2"/>
  <c r="J13" i="3"/>
  <c r="J36" i="3"/>
  <c r="Y76" i="2" l="1"/>
  <c r="J76" i="2"/>
  <c r="H33" i="1"/>
  <c r="J33" i="1" s="1"/>
  <c r="G431" i="1"/>
  <c r="H431" i="1" s="1"/>
  <c r="H399" i="1"/>
  <c r="H398" i="1" s="1"/>
  <c r="J398" i="1" s="1"/>
  <c r="H393" i="1"/>
  <c r="H392" i="1" s="1"/>
  <c r="J392" i="1" s="1"/>
  <c r="H381" i="1"/>
  <c r="H380" i="1"/>
  <c r="H379" i="1"/>
  <c r="H364" i="1"/>
  <c r="H363" i="1"/>
  <c r="H362" i="1"/>
  <c r="H361" i="1"/>
  <c r="H287" i="1"/>
  <c r="H286" i="1"/>
  <c r="H260" i="1"/>
  <c r="H259" i="1"/>
  <c r="H258" i="1"/>
  <c r="H257" i="1"/>
  <c r="H252" i="1"/>
  <c r="H251" i="1"/>
  <c r="H245" i="1"/>
  <c r="H224" i="1"/>
  <c r="H223" i="1"/>
  <c r="H222" i="1"/>
  <c r="H217" i="1"/>
  <c r="H216" i="1"/>
  <c r="H202" i="1"/>
  <c r="H201" i="1"/>
  <c r="H196" i="1"/>
  <c r="H195" i="1"/>
  <c r="H194" i="1"/>
  <c r="H189" i="1"/>
  <c r="H188" i="1"/>
  <c r="H183" i="1"/>
  <c r="H182" i="1"/>
  <c r="H177" i="1"/>
  <c r="H176" i="1"/>
  <c r="H175" i="1"/>
  <c r="H174" i="1"/>
  <c r="H173" i="1"/>
  <c r="H137" i="1"/>
  <c r="H130" i="1"/>
  <c r="H129" i="1" s="1"/>
  <c r="J129" i="1" s="1"/>
  <c r="H120" i="1"/>
  <c r="H82" i="1"/>
  <c r="H81" i="1" s="1"/>
  <c r="J82" i="1" s="1"/>
  <c r="H436" i="1"/>
  <c r="H435" i="1" s="1"/>
  <c r="J436" i="1" s="1"/>
  <c r="H246" i="1"/>
  <c r="H136" i="1"/>
  <c r="H110" i="1"/>
  <c r="H77" i="1"/>
  <c r="H73" i="1"/>
  <c r="H72" i="1" s="1"/>
  <c r="J73" i="1" s="1"/>
  <c r="H28" i="1"/>
  <c r="H24" i="1"/>
  <c r="H23" i="1"/>
  <c r="H22" i="1"/>
  <c r="H21" i="1"/>
  <c r="H20" i="1"/>
  <c r="H19" i="1"/>
  <c r="H18" i="1"/>
  <c r="H13" i="1"/>
  <c r="D149" i="4" l="1"/>
  <c r="D154" i="4" s="1"/>
  <c r="H9" i="1"/>
  <c r="J9" i="1"/>
  <c r="H109" i="1"/>
  <c r="J110" i="1" s="1"/>
  <c r="H135" i="1"/>
  <c r="J135" i="1" s="1"/>
  <c r="H221" i="1"/>
  <c r="J221" i="1" s="1"/>
  <c r="H181" i="1"/>
  <c r="J181" i="1" s="1"/>
  <c r="H250" i="1"/>
  <c r="H360" i="1"/>
  <c r="J360" i="1" s="1"/>
  <c r="H172" i="1"/>
  <c r="J172" i="1" s="1"/>
  <c r="H200" i="1"/>
  <c r="J200" i="1" s="1"/>
  <c r="H256" i="1"/>
  <c r="J256" i="1" s="1"/>
  <c r="H187" i="1"/>
  <c r="J187" i="1" s="1"/>
  <c r="H215" i="1"/>
  <c r="J215" i="1" s="1"/>
  <c r="H378" i="1"/>
  <c r="H285" i="1"/>
  <c r="J285" i="1" s="1"/>
  <c r="H244" i="1"/>
  <c r="H193" i="1"/>
  <c r="J193" i="1" s="1"/>
  <c r="H17" i="1"/>
  <c r="D159" i="4" l="1"/>
  <c r="D164" i="4" s="1"/>
  <c r="D169" i="4" s="1"/>
  <c r="D174" i="4" s="1"/>
  <c r="D179" i="4" s="1"/>
  <c r="D184" i="4" s="1"/>
  <c r="D189" i="4" s="1"/>
  <c r="D194" i="4" s="1"/>
  <c r="D199" i="4" s="1"/>
  <c r="D204" i="4" s="1"/>
  <c r="D209" i="4" s="1"/>
  <c r="H292" i="1"/>
  <c r="H291" i="1" s="1"/>
  <c r="J291" i="1" s="1"/>
  <c r="D214" i="4" l="1"/>
  <c r="D219" i="4"/>
  <c r="D224" i="4" s="1"/>
  <c r="D229" i="4" s="1"/>
  <c r="D234" i="4" s="1"/>
  <c r="D239" i="4" s="1"/>
  <c r="D244" i="4" s="1"/>
  <c r="D249" i="4" l="1"/>
  <c r="D254" i="4"/>
  <c r="D259" i="4" s="1"/>
  <c r="D264" i="4" s="1"/>
  <c r="D274" i="4" s="1"/>
  <c r="D279" i="4" s="1"/>
</calcChain>
</file>

<file path=xl/sharedStrings.xml><?xml version="1.0" encoding="utf-8"?>
<sst xmlns="http://schemas.openxmlformats.org/spreadsheetml/2006/main" count="2873" uniqueCount="668">
  <si>
    <t>OBRA:</t>
  </si>
  <si>
    <t>ENDEREÇO:</t>
  </si>
  <si>
    <t>ITEM</t>
  </si>
  <si>
    <t>UNID.</t>
  </si>
  <si>
    <t>QUANT.</t>
  </si>
  <si>
    <t>SINAPI</t>
  </si>
  <si>
    <t>h</t>
  </si>
  <si>
    <t>SETOP</t>
  </si>
  <si>
    <t>MOB-DES-020</t>
  </si>
  <si>
    <t>m²</t>
  </si>
  <si>
    <t>DEM-PIS-020</t>
  </si>
  <si>
    <t>DEM-REV-020</t>
  </si>
  <si>
    <t>CPU</t>
  </si>
  <si>
    <t>un.</t>
  </si>
  <si>
    <t>DEM-SOL-005</t>
  </si>
  <si>
    <t>m</t>
  </si>
  <si>
    <t>DEM-POR-005</t>
  </si>
  <si>
    <t>DEM-DIV-010</t>
  </si>
  <si>
    <t>ALV-DRY-005</t>
  </si>
  <si>
    <t>ENC-ALV-010</t>
  </si>
  <si>
    <t>PIS-SOC-005</t>
  </si>
  <si>
    <t>PIN-LIX-010</t>
  </si>
  <si>
    <t>ml</t>
  </si>
  <si>
    <t>Reboco</t>
  </si>
  <si>
    <t>JUN-ENT-010</t>
  </si>
  <si>
    <t>PIN-LIX-015</t>
  </si>
  <si>
    <t>SUDECAP</t>
  </si>
  <si>
    <t>74220/1</t>
  </si>
  <si>
    <t>Demolição de rodapé, inclusive argamassa de assentamento</t>
  </si>
  <si>
    <t>Instalação de fechos toque, inclusive remoção dos existentes</t>
  </si>
  <si>
    <t>Instalação de fechadura e maçaneta de banheiro, inclusive remoção das existentes</t>
  </si>
  <si>
    <t>Instalação de fechadura e maçaneta externa, inclusive remoção das existentes</t>
  </si>
  <si>
    <t>Alvenaria de tijolo cerâmico furado e=10cm</t>
  </si>
  <si>
    <t>Revestimento de laminado melamínico texturizado</t>
  </si>
  <si>
    <t>Fornecimento e instalação de piso vinílico flexível, inclusive lixamento do piso existente</t>
  </si>
  <si>
    <t>DEM-PIS-010</t>
  </si>
  <si>
    <t>TRA-CAÇ-015</t>
  </si>
  <si>
    <t>73986/1</t>
  </si>
  <si>
    <t>ROD-MAD-005</t>
  </si>
  <si>
    <t>ROD-GRA-010</t>
  </si>
  <si>
    <t>REV-LAM-005</t>
  </si>
  <si>
    <t>74145/1</t>
  </si>
  <si>
    <t>01.01.01</t>
  </si>
  <si>
    <t xml:space="preserve">Engenheiro Civil com encargos complementares-2 horas diárias </t>
  </si>
  <si>
    <t>01.01.02</t>
  </si>
  <si>
    <t>Engenheiro Eletricista com encargos complementares - 4hrs semanais por 8 semanas</t>
  </si>
  <si>
    <t>01.01.03</t>
  </si>
  <si>
    <t>Encarregado Geral de obra com encargos complementares-período integral</t>
  </si>
  <si>
    <t>01.02 </t>
  </si>
  <si>
    <t>DESPESAS GERAIS</t>
  </si>
  <si>
    <t>CREA (taxa de ART de execução)</t>
  </si>
  <si>
    <t>01.03.01</t>
  </si>
  <si>
    <t xml:space="preserve">Mobilização e desmobilização de obra </t>
  </si>
  <si>
    <t>01.04.01</t>
  </si>
  <si>
    <t>Tapume de chapa de madeira 6mm, abertura e portão</t>
  </si>
  <si>
    <t>02.01.01</t>
  </si>
  <si>
    <t>Demolição de alvenaria, inclusive afastamento</t>
  </si>
  <si>
    <t>02.01.02</t>
  </si>
  <si>
    <t>Demolição de piso vinilico/carpete, inclusive afastamento</t>
  </si>
  <si>
    <t>02.01.03</t>
  </si>
  <si>
    <t>Demolição de piso cimentado, inclusive afastamento</t>
  </si>
  <si>
    <t>02.01.04</t>
  </si>
  <si>
    <t>Demolição de fórmica e papel de parede, inclusive afastamento</t>
  </si>
  <si>
    <t>02.01.05</t>
  </si>
  <si>
    <t>Demolição de prateleiras da copa</t>
  </si>
  <si>
    <t>02.01.06</t>
  </si>
  <si>
    <t>Demolição de armário da copa</t>
  </si>
  <si>
    <t>02.01.07</t>
  </si>
  <si>
    <t>Demolição de roda banca na copa</t>
  </si>
  <si>
    <t>02.01.08</t>
  </si>
  <si>
    <t xml:space="preserve">Demolição de forro de gesso, inclusive afastamento </t>
  </si>
  <si>
    <t>02.01.09</t>
  </si>
  <si>
    <t>Rasgos alvenaria para passagem de eletroduto D = 32mm a 50mm</t>
  </si>
  <si>
    <t>02.02.01</t>
  </si>
  <si>
    <t>Remoção de porta, marco e alizar, para reaproveitamento</t>
  </si>
  <si>
    <t>02.02.02</t>
  </si>
  <si>
    <t>Remoção de divisórias, inclusive afastamento</t>
  </si>
  <si>
    <t>02.02.03</t>
  </si>
  <si>
    <t>Remoção de armário de banheiro</t>
  </si>
  <si>
    <t>02.02.04</t>
  </si>
  <si>
    <t>02.03.01</t>
  </si>
  <si>
    <t>Transporte de material demolido em caçamba em Belo Horizonte</t>
  </si>
  <si>
    <t>03.01.01</t>
  </si>
  <si>
    <t xml:space="preserve">Parede de gesso acartonado </t>
  </si>
  <si>
    <t>03.01.02</t>
  </si>
  <si>
    <t>Fornecimento e instalação de isolamento acústico de lã de  fibra de poliester, proveniente de garrafas pet</t>
  </si>
  <si>
    <t>03.01.03</t>
  </si>
  <si>
    <t>Fornecimento e instalação de fita para isolamento acústico</t>
  </si>
  <si>
    <t>03.01.04</t>
  </si>
  <si>
    <t>Fornecimento e instalação de painel com persiana entre vidros em parede de gesso acartonado</t>
  </si>
  <si>
    <t>03.02.01</t>
  </si>
  <si>
    <t>03.02.02</t>
  </si>
  <si>
    <t>Enchimento de rasgos alvenaria traço 1:4, D=32mm a 50mm</t>
  </si>
  <si>
    <t>03.02.03</t>
  </si>
  <si>
    <t>Soco com enchimento em tijolos maciços H=10cm</t>
  </si>
  <si>
    <t>04.01.01</t>
  </si>
  <si>
    <t xml:space="preserve">Forro de gesso em placas acartonadas </t>
  </si>
  <si>
    <t>05.01.01</t>
  </si>
  <si>
    <t>Aplicação geral de removedor de cera nas portas, painéis, armários, pilares revestidos de madeira e mesa existentes, 02 demãos</t>
  </si>
  <si>
    <t>05.01.02</t>
  </si>
  <si>
    <t xml:space="preserve">Lixamento das áreas comprometidas </t>
  </si>
  <si>
    <t>05.01.03</t>
  </si>
  <si>
    <t xml:space="preserve">Aplicação de massa para calafetar e preparar superfícies de madeira nas áreas comprometidas </t>
  </si>
  <si>
    <t>05.01.04</t>
  </si>
  <si>
    <t>Lixamento geral  das portas, painéis, armários, pilares revestidos de madeira e mesa existentes</t>
  </si>
  <si>
    <t>05.01.05</t>
  </si>
  <si>
    <t>Aplicação geral de verniz acetinado nas portas, painéis, armários, pilares revestidos de madeira e mesa existentes , 02 demãos</t>
  </si>
  <si>
    <t>05.01.06</t>
  </si>
  <si>
    <t>05.02.01</t>
  </si>
  <si>
    <t>Instalação de porta reaproveitada (completa)</t>
  </si>
  <si>
    <t>05.02.02</t>
  </si>
  <si>
    <t>Fornecimento e instalação de porta completa (85x210)cm</t>
  </si>
  <si>
    <t>05.02.03</t>
  </si>
  <si>
    <t>Fornecimento e instalação de porta completa (90x210)cm</t>
  </si>
  <si>
    <t>05.02.04</t>
  </si>
  <si>
    <t>05.02.05</t>
  </si>
  <si>
    <t>05.03.01</t>
  </si>
  <si>
    <t>Fornecimento e instalação de rodapé branco liso de poliestireno</t>
  </si>
  <si>
    <t>05.03.02</t>
  </si>
  <si>
    <t>Fornecimento e instalação de rodabanca e rodapé  de granito</t>
  </si>
  <si>
    <t>05.04.01</t>
  </si>
  <si>
    <t>Fornecimento e colocação de armário e prateleiras de MDF(copa)</t>
  </si>
  <si>
    <t>05.04.02</t>
  </si>
  <si>
    <t>Fornecimento e colocação de armário de MDF(recepção 3)</t>
  </si>
  <si>
    <t>05.04.03</t>
  </si>
  <si>
    <t>Fornecimento e colocação de painel de TV de MDF</t>
  </si>
  <si>
    <t>05.04.04</t>
  </si>
  <si>
    <t>Fornecimento e colocação de divisória de MDF</t>
  </si>
  <si>
    <t>05.04.05</t>
  </si>
  <si>
    <t>Fornecimento e colocação de paineis cortados a laser</t>
  </si>
  <si>
    <t>06.01.01</t>
  </si>
  <si>
    <t xml:space="preserve">Espelhos cristal, lapidado, e= 4mm, colado com silicone, com fornecimento e colocação </t>
  </si>
  <si>
    <t>07.01.01</t>
  </si>
  <si>
    <t xml:space="preserve">Chapisco </t>
  </si>
  <si>
    <t>07.01.02</t>
  </si>
  <si>
    <t>07.01.03</t>
  </si>
  <si>
    <t xml:space="preserve">Emboço </t>
  </si>
  <si>
    <t>07.01.04</t>
  </si>
  <si>
    <t>07.01.05</t>
  </si>
  <si>
    <t xml:space="preserve">Emassamento  de paredes e tetos </t>
  </si>
  <si>
    <t>07.01.06</t>
  </si>
  <si>
    <t>Entelamento preventivo de superfície sujeita a trinca, largura da tela adesiva 25cm</t>
  </si>
  <si>
    <t>07.02.01</t>
  </si>
  <si>
    <t>Contrapiso argamassa 1:3, e=5cm</t>
  </si>
  <si>
    <t xml:space="preserve">07.02.02 </t>
  </si>
  <si>
    <t xml:space="preserve">Regularização de piso com massa PVA </t>
  </si>
  <si>
    <t xml:space="preserve">07.02.03 </t>
  </si>
  <si>
    <t>Fornecimento e instalação de carpete</t>
  </si>
  <si>
    <t>07.02.04</t>
  </si>
  <si>
    <t>07.03.01</t>
  </si>
  <si>
    <t>Pintura acrílica acetinada em paredes, 2 demãos - tinta sob encomenda</t>
  </si>
  <si>
    <t>07.03.02</t>
  </si>
  <si>
    <t>Pintura látex PVA, em tetos, 2 demãos</t>
  </si>
  <si>
    <t>07.03.03</t>
  </si>
  <si>
    <t>Remoção de tinta de esquadrias de ferro</t>
  </si>
  <si>
    <t>07.03.04</t>
  </si>
  <si>
    <t>Aplicação de solvente em esquadrias de ferro</t>
  </si>
  <si>
    <t>07.03.05</t>
  </si>
  <si>
    <t>Lixamento de esquadrias de ferro</t>
  </si>
  <si>
    <t>07.03.06</t>
  </si>
  <si>
    <t>Pintura esmalte brilhante, 02 demãos, em esquadrias de ferro</t>
  </si>
  <si>
    <t>07.04.01</t>
  </si>
  <si>
    <t>Fornecimento e instalação de papel de parede</t>
  </si>
  <si>
    <t>08.01.01</t>
  </si>
  <si>
    <t>Instalações Elétricas</t>
  </si>
  <si>
    <t>08.01.02</t>
  </si>
  <si>
    <t xml:space="preserve">Instalações de Telecomunicações </t>
  </si>
  <si>
    <t>08.02.01</t>
  </si>
  <si>
    <t xml:space="preserve">As Built das Instalações Elétrica e de Telecomunicações </t>
  </si>
  <si>
    <t>09.01.01</t>
  </si>
  <si>
    <t xml:space="preserve">Limpeza permanente da obra </t>
  </si>
  <si>
    <t>09.01.02</t>
  </si>
  <si>
    <t>Limpeza final da obra</t>
  </si>
  <si>
    <t>Obra</t>
  </si>
  <si>
    <r>
      <rPr>
        <b/>
        <sz val="8"/>
        <rFont val="Century Gothic"/>
        <family val="2"/>
      </rPr>
      <t>DESCRIÇÃO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SERVIÇO</t>
    </r>
  </si>
  <si>
    <t>MES</t>
  </si>
  <si>
    <t>SEDI</t>
  </si>
  <si>
    <t>ENCARREGADO GERAL DE OBRAS COM ENCARGOS COMPLEMENTARES</t>
  </si>
  <si>
    <t/>
  </si>
  <si>
    <t>INSUMO</t>
  </si>
  <si>
    <t>ENCARREGADO GERAL DE OBRAS (MENSALISTA)</t>
  </si>
  <si>
    <t>TRANSPORTE - MENSALISTA (ENCARGOS COMPLEMENTARES) (COLETADO CAIXA)</t>
  </si>
  <si>
    <t>ALIMENTACAO - MENSALISTA (ENCARGOS COMPLEMENTARES) (COLETADO CAIXA)</t>
  </si>
  <si>
    <t>EXAMES - MENSALISTA (ENCARGOS COMPLEMENTARES) (COLETADO CAIXA)</t>
  </si>
  <si>
    <t>SEGURO - MENSALISTA (ENCARGOS COMPLEMENTARES) (COLETADO CAIXA)</t>
  </si>
  <si>
    <t>COMPOSICAO</t>
  </si>
  <si>
    <t>EPI (ENCARGOS COMPLEMENTARES) - MENSALISTA</t>
  </si>
  <si>
    <t>CURSO DE CAPACITAÇÃO PARA ENCARREGADO GERAL DE OBRAS (ENCARGOS COMPLEMENTARES) - MENSALISTA</t>
  </si>
  <si>
    <t>44.01.01</t>
  </si>
  <si>
    <t>ENGENHEIRO SENIOR</t>
  </si>
  <si>
    <t>COMPOSIÇÃO:</t>
  </si>
  <si>
    <t xml:space="preserve">OBRAS ATÉ O VALOR DE 1.000.000,00 </t>
  </si>
  <si>
    <t>VERBA</t>
  </si>
  <si>
    <t>22222.1.22</t>
  </si>
  <si>
    <t>OBRAS ATÉ O VALOR DE 1.000.000,00</t>
  </si>
  <si>
    <t>UN</t>
  </si>
  <si>
    <t>SERP</t>
  </si>
  <si>
    <t>TAPUME DE CHAPA DE MADEIRA COMPENSADA, E= 6MM, COM PINTURA A CAL E REAPROVEITAMENTO DE 2X</t>
  </si>
  <si>
    <t>M2</t>
  </si>
  <si>
    <t>CAL HIDRATADA CH-I PARA ARGAMASSAS</t>
  </si>
  <si>
    <t>KG</t>
  </si>
  <si>
    <t>CHAPA DE MADEIRA COMPENSADA RESINADA PARA FORMA DE CONCRETO, DE *2,2 X 1,1* M, E = 6 MM</t>
  </si>
  <si>
    <t>PECA DE MADEIRA NATIVA / REGIONAL 7,5 X 7,5CM (3X3) NAO APARELHADA (P/FORMA)</t>
  </si>
  <si>
    <t>M</t>
  </si>
  <si>
    <t>PREGO DE ACO POLIDO COM CABECA 18 X 27 (2 1/2 X 10)</t>
  </si>
  <si>
    <t>OLEO DE LINHACA</t>
  </si>
  <si>
    <t>L</t>
  </si>
  <si>
    <t>CARPINTEIRO DE FORMAS COM ENCARGOS COMPLEMENTARES</t>
  </si>
  <si>
    <t>H</t>
  </si>
  <si>
    <t>PINTOR COM ENCARGOS COMPLEMENTARES</t>
  </si>
  <si>
    <t>SERVENTE COM ENCARGOS COMPLEMENTARES</t>
  </si>
  <si>
    <t>DEMOLICAO DE ALVENARIA DE ELEMENTOS CERAMICOS VAZADOS</t>
  </si>
  <si>
    <t>M3</t>
  </si>
  <si>
    <t xml:space="preserve">DEMOLIÇÃO DE PISO VINÍLICO, INCLUSIVE AFASTAMENTO </t>
  </si>
  <si>
    <t xml:space="preserve">M2 </t>
  </si>
  <si>
    <t>SER.CG</t>
  </si>
  <si>
    <t>MAO-AJD-040</t>
  </si>
  <si>
    <t>MAO-OFC-075</t>
  </si>
  <si>
    <t>PEDREIRO COM ENCARGOS COMPLEMENTARES</t>
  </si>
  <si>
    <t xml:space="preserve">DEMOLIÇÃO DE PISO CERÂMICO OU LADRILHO HIDRÁULICO, INCLUSIVE AFASTAMENTO </t>
  </si>
  <si>
    <t xml:space="preserve">DEMOLIÇÃO DE FÓRMICA, INCLUSIVE AFASTAMENTO </t>
  </si>
  <si>
    <t>55.10.88</t>
  </si>
  <si>
    <t>SERVENTE</t>
  </si>
  <si>
    <t xml:space="preserve">RETIRADA DE SOLEIRA DE MÁRMORE OU GRANITO </t>
  </si>
  <si>
    <t xml:space="preserve">M </t>
  </si>
  <si>
    <t>DEMOLICAO DE FORRO DE GESSO</t>
  </si>
  <si>
    <t>INHI</t>
  </si>
  <si>
    <t>RASGO EM ALVENARIA PARA ELETRODUTOS COM DIAMETROS MENORES OU IGUAIS A 40 MM. AF_05/2015</t>
  </si>
  <si>
    <t>AUXILIAR DE ELETRICISTA COM ENCARGOS COMPLEMENTARES</t>
  </si>
  <si>
    <t>ELETRICISTA COM ENCARGOS COMPLEMENTARES</t>
  </si>
  <si>
    <t xml:space="preserve">REMOÇÃO DE PORTA OU JANELA INCLUSIVE MARCO E ALISAR, INCLUSIVE AFASTAMENTO E EMPILHAMENTO </t>
  </si>
  <si>
    <t xml:space="preserve">DEMOLIÇÃO DE DIVISÓRIA DE MADEIRA, INCLUSIVE AFASTAMENTO </t>
  </si>
  <si>
    <t xml:space="preserve">TRANSPORTE DE MATERIAL DEMOLIDO EM CAÇAMBA </t>
  </si>
  <si>
    <t xml:space="preserve">M3 </t>
  </si>
  <si>
    <t>EQ.LOC</t>
  </si>
  <si>
    <t>55500.1.15</t>
  </si>
  <si>
    <t>CAÇAMBA, CAPACIDADE 5 M³</t>
  </si>
  <si>
    <t xml:space="preserve">PAREDE DE GESSO ACARTONADO, DRY-WALL - 1ST + 1ST (DIVISÃO ENTRE ÁREAS SECAS DE UMA MESMA UNIDADE) </t>
  </si>
  <si>
    <t>EMPRE</t>
  </si>
  <si>
    <t>77777.1.75</t>
  </si>
  <si>
    <t>PAREDE DE GESSO ACARTONADO, DRY-WALL - 1ST + 1ST (DIVISÃO ENTRE ÁREAS SECAS DE UMA MESMA UNIDADE)</t>
  </si>
  <si>
    <t>PARE</t>
  </si>
  <si>
    <t>ALVENARIA DE VEDAÇÃO DE BLOCOS CERÂMICOS FURADOS NA VERTICAL DE 9X19X39CM (ESPESSURA 9CM) DE PAREDES COM ÁREA LÍQUIDA MENOR QUE 6M² SEM VÃOS E ARGAMASSA DE ASSENTAMENTO COM PREPARO MANUAL. AF_06/2014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</si>
  <si>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</si>
  <si>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</si>
  <si>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</si>
  <si>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</si>
  <si>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ÚNICA/ASSENTAMENTO DE ALVENARIA DE VEDAÇÃO, PREPARO MANUAL. AF_06/2014</t>
  </si>
  <si>
    <t xml:space="preserve">ENCHIMENTO DE RASGOS ALVENARIA OU CONCRETO TRAÇO 1:4, D = 32 MM A 50 MM </t>
  </si>
  <si>
    <t>MAT.</t>
  </si>
  <si>
    <t>02060.3.2.2</t>
  </si>
  <si>
    <t>AREIA LAVADA TIPO MÉDIA</t>
  </si>
  <si>
    <t>02065.3.2.1</t>
  </si>
  <si>
    <t>CAL HIDRATADA CH III</t>
  </si>
  <si>
    <t>02065.3.5.1</t>
  </si>
  <si>
    <t>CIMENTO PORTLAND CP II-E-32 (RESISTÊNCIA: 32,00 MPA)</t>
  </si>
  <si>
    <t xml:space="preserve">SOCO COM ENCHIMENTO EM TIJOLOS MACIÇOS H = 10 CM </t>
  </si>
  <si>
    <t>04211.3.4.1</t>
  </si>
  <si>
    <t>TIJOLO COMUM MACIÇO 5,7 X 9 X 19 (COMPRIMENTO: 190,00 MM / LARGURA: 90,00 MM / ALTURA: 57,00 MM)</t>
  </si>
  <si>
    <t>AUX-ARG-025</t>
  </si>
  <si>
    <t>ARGAMASSA DE CIMENTO E AREIA SEM PENEIRAR TRAÇO 1:6</t>
  </si>
  <si>
    <t>REVE</t>
  </si>
  <si>
    <t>FORRO DE GESSO EM PLACAS 60X60CM, ESPESSURA 1,2CM, INCLUSIVE FIXACAO COM ARAME</t>
  </si>
  <si>
    <t>ARAME GALVANIZADO 18 BWG, 1,24MM (0,009 KG/M)</t>
  </si>
  <si>
    <t>GESSO EM PO PARA REVESTIMENTOS/MOLDURAS/SANCAS</t>
  </si>
  <si>
    <t>PLACA DE GESSO PARA FORRO, DE  *60 X 60* CM E ESPESSURA DE 12 MM (30 MM NAS BORDAS) SEM COLOCACAO</t>
  </si>
  <si>
    <t>GESSEIRO COM ENCARGOS COMPLEMENTARES</t>
  </si>
  <si>
    <t xml:space="preserve">LIXAMENTO DE PINTURA EM MADEIRA </t>
  </si>
  <si>
    <t>09910.3.30.1</t>
  </si>
  <si>
    <t>LIXA PARA SUPERFÍCIE MADEIRA/MASSA (GRANA: 100 )</t>
  </si>
  <si>
    <t>MAO-OFC-080</t>
  </si>
  <si>
    <t>PINT</t>
  </si>
  <si>
    <t>PINTURA EM VERNIZ SINTETICO BRILHANTE EM MADEIRA, TRES DEMAOS</t>
  </si>
  <si>
    <t>LIXA EM FOLHA PARA PAREDE OU MADEIRA, NUMERO 120 (COR VERMELHA)</t>
  </si>
  <si>
    <t>SOLVENTE DILUENTE A BASE DE AGUARRAS</t>
  </si>
  <si>
    <t>VERNIZ SINTETICO BRILHANTE PARA MADEIRA, COM FILTRO SOLAR, USO INTERNO E EXTERNO (BASE SOLVENTE)</t>
  </si>
  <si>
    <t>ESQV</t>
  </si>
  <si>
    <t>KIT DE PORTA DE MADEIRA TIPO MEXICANA, MACIÇA (PESADA OU SUPERPESADA), PADRÃO MÉDIO, 80X210CM, ESPESSURA DE 3CM, ITENS INCLUSOS: DOBRADIÇAS, MONTAGEM E INSTALAÇÃO DO BATENTE, SEM FECHADURA - FORNECIMENTO E INSTALAÇÃO. AF_08/2015</t>
  </si>
  <si>
    <t>ADUELA / MARCO / BATENTE PARA PORTA DE 80X210CM, PADRÃO MÉDIO - FORNECIMENTO E MONTAGEM. AF_08/2015</t>
  </si>
  <si>
    <t>ADUELA / MARCO / BATENTE PARA PORTA DE 80X210CM, FIXAÇÃO COM ARGAMASSA - SOMENTE INSTALAÇÃO. AF_08/2015_P</t>
  </si>
  <si>
    <t>ALIZAR / GUARNIÇÃO DE 5X1,5CM PARA PORTA DE 80X210CM FIXADO COM PREGOS, PADRÃO MÉDIO - FORNECIMENTO E INSTALAÇÃO. AF_08/2015</t>
  </si>
  <si>
    <t>PORTA DE MADEIRA, TIPO MEXICANA, MACIÇA (PESADA OU SUPERPESADA), 80X210CM, ESPESSURA DE 3,5CM, INCLUSO DOBRADIÇAS - FORNECIMENTO E INSTALAÇÃO. AF_08/2015</t>
  </si>
  <si>
    <t xml:space="preserve">RODAPÉ DE MADEIRA SUCUPIRA OU IPÊ, H = 7 CM </t>
  </si>
  <si>
    <t>05060.3.20.7</t>
  </si>
  <si>
    <t>PREGO (TIPO DE PREGO: 18X30)</t>
  </si>
  <si>
    <t>99902.1.7</t>
  </si>
  <si>
    <t>RODAPÉ DE SUCUPIRA OU IPÊ H = 7 CM</t>
  </si>
  <si>
    <t>MAO-AJD-010</t>
  </si>
  <si>
    <t>AJUDANTE DE CARPINTEIRO COM ENCARGOS COMPLEMENTARES</t>
  </si>
  <si>
    <t>MAO-OFC-015</t>
  </si>
  <si>
    <t>CARPINTEIRO DE ESQUADRIA COM ENCARGOS COMPLEMENTARES</t>
  </si>
  <si>
    <t xml:space="preserve">RODAPÉ DE GRANITO H = 5 CM CINZA ANDORINHA </t>
  </si>
  <si>
    <t>99900.3.273</t>
  </si>
  <si>
    <t>ARGAMASSA ACIII</t>
  </si>
  <si>
    <t>99902.1.152</t>
  </si>
  <si>
    <t>RODAPÉ DE GRANITO 5 X 2 CM CINZA ANDORINHA</t>
  </si>
  <si>
    <t>REV-AZU-015</t>
  </si>
  <si>
    <t>REJUNTAMENTO AZULEJOS, JUNTAS MAXIMO 3 MM</t>
  </si>
  <si>
    <t>ESPELHO CRISTAL, ESPESSURA 4MM, COM PARAFUSOS DE FIXACAO, SEM MOLDURA</t>
  </si>
  <si>
    <t>PARAFUSO FRANCES M16 EM ACO GALVANIZADO, COMPRIMENTO = 45 MM, DIAMETRO = 16 MM, CABECA ABAULADA</t>
  </si>
  <si>
    <t>ESPELHO CRISTAL E = 4 MM</t>
  </si>
  <si>
    <t>VIDRACEIRO COM ENCARGOS COMPLEMENTARES</t>
  </si>
  <si>
    <t>CHAPISCO APLICADO EM ALVENARIA (SEM PRESENÇA DE VÃOS) E ESTRUTURAS DE CONCRETO DE FACHADA, COM COLHER DE PEDREIRO.  ARGAMASSA TRAÇO 1:3 COM PREPARO EM BETONEIRA 400L. AF_06/2014</t>
  </si>
  <si>
    <t>ARGAMASSA TRAÇO 1:3 (CIMENTO E AREIA GROSSA) PARA CHAPISCO CONVENCIONAL, PREPARO MECÂNICO COM BETONEIRA 400 L. AF_06/2014</t>
  </si>
  <si>
    <t>REV-REB-005</t>
  </si>
  <si>
    <t xml:space="preserve">REBOCO COM ARGAMASSA 1:7, CIMENTO E AREIA </t>
  </si>
  <si>
    <t>AUX-ARG-030</t>
  </si>
  <si>
    <t>ARGAMASSA DE CIMENTO E AREIA SEM PENEIRAR TRAÇO 1:7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</si>
  <si>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</si>
  <si>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ARGAMASSA TRAÇO 1:2:8 (CIMENTO, CAL E AREIA MÉDIA) PARA EMBOÇO/MASSA ÚNICA/ASSENTAMENTO DE ALVENARIA DE VEDAÇÃO, PREPARO MECÂNICO COM BETONEIRA 400 L. AF_06/2014</t>
  </si>
  <si>
    <t xml:space="preserve">REVESTIMENTO EM LAMINADO MELAMÍNICO </t>
  </si>
  <si>
    <t>REVESTIMENTO EM LAMINADO MELAMÍNICO</t>
  </si>
  <si>
    <t>APLICAÇÃO E LIXAMENTO DE MASSA LÁTEX EM TETO, UMA DEMÃO. AF_06/2014</t>
  </si>
  <si>
    <t>MASSA CORRIDA PVA PARA PAREDES INTERNAS</t>
  </si>
  <si>
    <t>18L</t>
  </si>
  <si>
    <t xml:space="preserve">ENTELAMENTO PREVENTIVO DE SUPERFÍCIE SUJEITA A TRINCA, LARGURA DA TELA ADESIVA 25 CM </t>
  </si>
  <si>
    <t>04050.3.2.3</t>
  </si>
  <si>
    <t>TELA DE POLIÉSTER ADESIVA SEM REFORÇO (LARGURA: 250 MM)</t>
  </si>
  <si>
    <t>PISO</t>
  </si>
  <si>
    <t>CONTRAPISO EM ARGAMASSA TRAÇO 1:4 (CIMENTO E AREIA), PREPARO MANUAL, APLICADO EM ÁREAS SECAS SOBRE LAJE, NÃO ADERIDO, ESPESSURA 5CM. AF_06/2014</t>
  </si>
  <si>
    <t>ARGAMASSA TRAÇO 1:4 (CIMENTO E AREIA MÉDIA) PARA CONTRAPISO, PREPARO MANUAL. AF_06/2014</t>
  </si>
  <si>
    <t>APLICAÇÃO MANUAL DE TINTA LÁTEX ACRÍLICA EM PAREDE EXTERNAS DE CASAS, DUAS DEMÃOS. AF_11/2016</t>
  </si>
  <si>
    <t>TINTA ACRILICA PREMIUM, COR BRANCO FOSCO</t>
  </si>
  <si>
    <t xml:space="preserve">LIXAMENTO DE PINTURA EM SERRALHERIA </t>
  </si>
  <si>
    <t>09905.3.4.1</t>
  </si>
  <si>
    <t>LIXA PARA SUPERFÍCIE METÁLICA GRANA 100</t>
  </si>
  <si>
    <t>PINTURA ESMALTE FOSCO, DUAS DEMAOS, SOBRE SUPERFICIE METALICA, INCLUSO UMA DEMAO DE FUNDO ANTICORROSIVO. UTILIZACAO DE REVOLVER ( AR-COMPRIMIDO).</t>
  </si>
  <si>
    <t>LIXA EM FOLHA PARA FERRO, NUMERO 150</t>
  </si>
  <si>
    <t>REMOVEDOR DE TINTA OLEO/ESMALTE VERNIZ</t>
  </si>
  <si>
    <t>TINTA ESMALTE SINTETICO PREMIUM FOSCO</t>
  </si>
  <si>
    <t>FUNDO ANTICORROSIVO PARA METAIS FERROSOS (ZARCAO)</t>
  </si>
  <si>
    <t>LIMPEZA FINAL DA OBRA</t>
  </si>
  <si>
    <t>ACIDO MURIATICO, DILUICAO 10% A 12% PARA USO EM LIMPEZA</t>
  </si>
  <si>
    <r>
      <rPr>
        <sz val="10"/>
        <rFont val="Century Gothic"/>
        <family val="2"/>
      </rPr>
      <t>lã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pet</t>
    </r>
  </si>
  <si>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acústico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</si>
  <si>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persiana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entre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vidros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acartonado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especificação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técnica(Painel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120x197,5)</t>
    </r>
  </si>
  <si>
    <t>55.10.65</t>
  </si>
  <si>
    <t>MARCENEIRO</t>
  </si>
  <si>
    <t>LIXA D'AGUA EM FOLHA, GRAO 100</t>
  </si>
  <si>
    <t>COLA BRANCA BASE PVA</t>
  </si>
  <si>
    <t>MASSA A OLEO PARA MADEIRA</t>
  </si>
  <si>
    <t>GL</t>
  </si>
  <si>
    <r>
      <rPr>
        <sz val="10"/>
        <rFont val="Century Gothic"/>
        <family val="2"/>
      </rPr>
      <t>Fecho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Toque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</si>
  <si>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prateleiras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MDF(copa)</t>
    </r>
  </si>
  <si>
    <t>unid.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</si>
  <si>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armário
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laminado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melamínico,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BP,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TX,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dupla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face,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conforme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detalhamento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arquitetônico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(recepção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3)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</si>
  <si>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painel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TV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MDF</t>
    </r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</si>
  <si>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colocação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madeira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mesa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escritório</t>
    </r>
  </si>
  <si>
    <r>
      <rPr>
        <sz val="10"/>
        <rFont val="Century Gothic"/>
        <family val="2"/>
      </rPr>
      <t>marceneiro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</si>
  <si>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</t>
    </r>
  </si>
  <si>
    <r>
      <rPr>
        <sz val="10"/>
        <rFont val="Century Gothic"/>
        <family val="2"/>
      </rPr>
      <t>Paineis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cortados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laser</t>
    </r>
  </si>
  <si>
    <t>conj</t>
  </si>
  <si>
    <t>Metalon</t>
  </si>
  <si>
    <t>Barra</t>
  </si>
  <si>
    <t>Parabolt</t>
  </si>
  <si>
    <t>Peça</t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</si>
  <si>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</si>
  <si>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</si>
  <si>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r>
      <rPr>
        <sz val="10"/>
        <rFont val="Century Gothic"/>
        <family val="2"/>
      </rPr>
      <t>Perfil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"U"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</si>
  <si>
    <t>Cantoneira</t>
  </si>
  <si>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</si>
  <si>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Auxiliar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serralheiro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</si>
  <si>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Servente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</si>
  <si>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r>
      <rPr>
        <sz val="10"/>
        <rFont val="Century Gothic"/>
        <family val="2"/>
      </rPr>
      <t>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CPII-32</t>
    </r>
  </si>
  <si>
    <r>
      <rPr>
        <sz val="10"/>
        <rFont val="Century Gothic"/>
        <family val="2"/>
      </rPr>
      <t>SINAPI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Insumo</t>
    </r>
  </si>
  <si>
    <t>kg</t>
  </si>
  <si>
    <r>
      <rPr>
        <sz val="10"/>
        <rFont val="Century Gothic"/>
        <family val="2"/>
      </rPr>
      <t>Coloa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base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PVA</t>
    </r>
  </si>
  <si>
    <t>l</t>
  </si>
  <si>
    <r>
      <rPr>
        <sz val="10"/>
        <rFont val="Century Gothic"/>
        <family val="2"/>
      </rPr>
      <t>Pedreiro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encargos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complementares</t>
    </r>
  </si>
  <si>
    <t>Removedor</t>
  </si>
  <si>
    <t>Solvente</t>
  </si>
  <si>
    <r>
      <rPr>
        <sz val="10"/>
        <rFont val="Century Gothic"/>
        <family val="2"/>
      </rPr>
      <t>Fornecimento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instalação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papel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parede(rolo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0,53x10m)</t>
    </r>
  </si>
  <si>
    <r>
      <rPr>
        <b/>
        <sz val="10"/>
        <rFont val="Century Gothic"/>
        <family val="2"/>
      </rPr>
      <t>DESCRIÇÃO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SERVIÇO</t>
    </r>
  </si>
  <si>
    <t>REFERÊNCIA</t>
  </si>
  <si>
    <t>CÓDIGO</t>
  </si>
  <si>
    <t>DESCRIÇÃO</t>
  </si>
  <si>
    <t>UND</t>
  </si>
  <si>
    <t>QUANTIDADE</t>
  </si>
  <si>
    <t>PR. UNT</t>
  </si>
  <si>
    <t>TOTAL</t>
  </si>
  <si>
    <t>55.10.75</t>
  </si>
  <si>
    <t>PEDREIRO</t>
  </si>
  <si>
    <t>Carpete</t>
  </si>
  <si>
    <t>m2</t>
  </si>
  <si>
    <t>CPU PRÓPRIA</t>
  </si>
  <si>
    <t>COTAÇÃO MERCADO</t>
  </si>
  <si>
    <t>'Aplicação geral de removedor de cera nas portas, painéis, armários, pilares revestidos de madeira e mesa existentes, 02 demãos</t>
  </si>
  <si>
    <t xml:space="preserve"> Piso vinílico flexível</t>
  </si>
  <si>
    <t>Item</t>
  </si>
  <si>
    <t>COMPOSIÇÃO DE PREÇO UNITÁRIO</t>
  </si>
  <si>
    <t>PREÇO FINAL COM BDI (VENDA)</t>
  </si>
  <si>
    <r>
      <rPr>
        <b/>
        <sz val="7"/>
        <rFont val="Century Gothic"/>
        <family val="2"/>
      </rPr>
      <t>Valor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de</t>
    </r>
    <r>
      <rPr>
        <sz val="7"/>
        <rFont val="Times New Roman"/>
        <family val="1"/>
      </rPr>
      <t xml:space="preserve"> </t>
    </r>
    <r>
      <rPr>
        <b/>
        <sz val="7"/>
        <rFont val="Century Gothic"/>
        <family val="2"/>
      </rPr>
      <t>BDI</t>
    </r>
  </si>
  <si>
    <r>
      <rPr>
        <sz val="7"/>
        <rFont val="Century Gothic"/>
        <family val="2"/>
      </rPr>
      <t>Obra</t>
    </r>
  </si>
  <si>
    <t>PREÇO EDITAL COM BDI CONGELADO</t>
  </si>
  <si>
    <t>PREÇO EDITAL SEM BDI CONGELADO</t>
  </si>
  <si>
    <t>PREÇO DO MATERIAL SEM BDI AMBIENTAL</t>
  </si>
  <si>
    <t>PREÇO MÃO DE OBRA SEM BDI AMBIENTAL</t>
  </si>
  <si>
    <t>PREÇO FINAL SEM BDI (CUSTO)</t>
  </si>
  <si>
    <r>
      <rPr>
        <b/>
        <sz val="8"/>
        <rFont val="Century Gothic"/>
        <family val="2"/>
      </rPr>
      <t>OBRA:</t>
    </r>
  </si>
  <si>
    <r>
      <rPr>
        <sz val="8"/>
        <rFont val="Century Gothic"/>
        <family val="2"/>
      </rPr>
      <t>REFORMA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CASTELAR</t>
    </r>
  </si>
  <si>
    <r>
      <rPr>
        <b/>
        <sz val="8"/>
        <rFont val="Century Gothic"/>
        <family val="2"/>
      </rPr>
      <t>DATA: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Outubro/2017</t>
    </r>
  </si>
  <si>
    <t>DATA: IutubrI/2017</t>
  </si>
  <si>
    <r>
      <rPr>
        <b/>
        <sz val="8"/>
        <rFont val="Century Gothic"/>
        <family val="2"/>
      </rPr>
      <t>ENDEREÇO:</t>
    </r>
  </si>
  <si>
    <r>
      <rPr>
        <sz val="8"/>
        <rFont val="Century Gothic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ALVARES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CABRAL,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1690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12º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ANDAR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-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MG</t>
    </r>
  </si>
  <si>
    <r>
      <rPr>
        <b/>
        <sz val="8"/>
        <rFont val="Century Gothic"/>
        <family val="2"/>
      </rPr>
      <t>ITEM</t>
    </r>
  </si>
  <si>
    <r>
      <rPr>
        <b/>
        <sz val="8"/>
        <rFont val="Century Gothic"/>
        <family val="2"/>
      </rPr>
      <t>REFERÊNCIA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</si>
  <si>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CÓDIGO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</si>
  <si>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DATA</t>
    </r>
    <r>
      <rPr>
        <sz val="8"/>
        <rFont val="Times New Roman"/>
        <family val="1"/>
      </rPr>
      <t xml:space="preserve">  </t>
    </r>
    <r>
      <rPr>
        <b/>
        <sz val="8"/>
        <rFont val="Century Gothic"/>
        <family val="2"/>
      </rPr>
      <t>BASE-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TABELA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REFERÊNCIA
</t>
    </r>
    <r>
      <rPr>
        <sz val="8"/>
        <rFont val="Century Gothic"/>
        <family val="2"/>
      </rPr>
      <t xml:space="preserve">ou </t>
    </r>
    <r>
      <rPr>
        <b/>
        <sz val="8"/>
        <rFont val="Century Gothic"/>
        <family val="2"/>
      </rPr>
      <t>COTAÇÕES</t>
    </r>
  </si>
  <si>
    <r>
      <rPr>
        <b/>
        <sz val="8"/>
        <rFont val="Century Gothic"/>
        <family val="2"/>
      </rPr>
      <t>UNID.</t>
    </r>
  </si>
  <si>
    <r>
      <rPr>
        <b/>
        <sz val="8"/>
        <rFont val="Century Gothic"/>
        <family val="2"/>
      </rPr>
      <t>QUANT.</t>
    </r>
  </si>
  <si>
    <r>
      <rPr>
        <b/>
        <sz val="8"/>
        <rFont val="Century Gothic"/>
        <family val="2"/>
      </rPr>
      <t>INSTALAÇÕES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ELÉTRICAS</t>
    </r>
  </si>
  <si>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</si>
  <si>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ELETRODUTOS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</si>
  <si>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08.01.01.01.01</t>
    </r>
  </si>
  <si>
    <r>
      <rPr>
        <sz val="8"/>
        <rFont val="Century Gothic"/>
        <family val="2"/>
      </rPr>
      <t>SETOP</t>
    </r>
  </si>
  <si>
    <r>
      <rPr>
        <sz val="8"/>
        <rFont val="Century Gothic"/>
        <family val="2"/>
      </rPr>
      <t>ELE-MAN-015</t>
    </r>
  </si>
  <si>
    <r>
      <rPr>
        <sz val="8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</si>
  <si>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corrugado,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propagante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chama,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Médio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laranja),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Tigreflex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reforçado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</si>
  <si>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M</t>
    </r>
  </si>
  <si>
    <r>
      <rPr>
        <sz val="8"/>
        <rFont val="Century Gothic"/>
        <family val="2"/>
      </rPr>
      <t>08.01.01.01.02</t>
    </r>
  </si>
  <si>
    <r>
      <rPr>
        <sz val="8"/>
        <rFont val="Century Gothic"/>
        <family val="2"/>
      </rPr>
      <t>ELE-ELE-010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</si>
  <si>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(25mm),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</si>
  <si>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08.01.01.01.03</t>
    </r>
  </si>
  <si>
    <r>
      <rPr>
        <sz val="8"/>
        <rFont val="Century Gothic"/>
        <family val="2"/>
      </rPr>
      <t>ELE-ELE-025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</si>
  <si>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rígido,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rosqueável,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1/2”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(38mm),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inclusive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conexões.</t>
    </r>
  </si>
  <si>
    <r>
      <rPr>
        <sz val="8"/>
        <rFont val="Century Gothic"/>
        <family val="2"/>
      </rPr>
      <t>08.01.01.01.04</t>
    </r>
  </si>
  <si>
    <r>
      <rPr>
        <sz val="7"/>
        <rFont val="Century Gothic"/>
        <family val="2"/>
      </rPr>
      <t>SINAPI</t>
    </r>
  </si>
  <si>
    <r>
      <rPr>
        <sz val="7"/>
        <rFont val="Century Gothic"/>
        <family val="2"/>
      </rPr>
      <t>Julho/2017</t>
    </r>
  </si>
  <si>
    <r>
      <rPr>
        <sz val="8"/>
        <rFont val="Century Gothic"/>
        <family val="2"/>
      </rPr>
      <t>Eletroduto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aço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galvanizado,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revestimento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</si>
  <si>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08.01.01.01.05</t>
    </r>
  </si>
  <si>
    <r>
      <rPr>
        <sz val="8"/>
        <rFont val="Century Gothic"/>
        <family val="2"/>
      </rPr>
      <t>Conector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macho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giratório,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fabricado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zincado,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fixação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esquerda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diâmetro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3/4”.</t>
    </r>
  </si>
  <si>
    <r>
      <rPr>
        <sz val="8"/>
        <rFont val="Century Gothic"/>
        <family val="2"/>
      </rPr>
      <t>UN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</si>
  <si>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08.01.01.01</t>
    </r>
  </si>
  <si>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</si>
  <si>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CAIXAS,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INTERRUPTORES,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PLACAS</t>
    </r>
  </si>
  <si>
    <r>
      <rPr>
        <sz val="8"/>
        <rFont val="Century Gothic"/>
        <family val="2"/>
      </rPr>
      <t>08.01.01.02.01</t>
    </r>
  </si>
  <si>
    <r>
      <rPr>
        <sz val="8"/>
        <rFont val="Century Gothic"/>
        <family val="2"/>
      </rPr>
      <t>ELE-CXS-035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</si>
  <si>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</si>
  <si>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08.01.01.02.02</t>
    </r>
  </si>
  <si>
    <r>
      <rPr>
        <sz val="8"/>
        <rFont val="Century Gothic"/>
        <family val="2"/>
      </rPr>
      <t>ELE-CXS-040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</si>
  <si>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chapa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metálica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esmaltada.</t>
    </r>
  </si>
  <si>
    <r>
      <rPr>
        <sz val="8"/>
        <rFont val="Century Gothic"/>
        <family val="2"/>
      </rPr>
      <t>08.01.01.02.03</t>
    </r>
  </si>
  <si>
    <r>
      <rPr>
        <sz val="8"/>
        <rFont val="Century Gothic"/>
        <family val="2"/>
      </rPr>
      <t>ELE-CXS-195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</si>
  <si>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</si>
  <si>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08.01.01.02.04</t>
    </r>
  </si>
  <si>
    <r>
      <rPr>
        <sz val="8"/>
        <rFont val="Century Gothic"/>
        <family val="2"/>
      </rPr>
      <t>ELE-CXS-200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</si>
  <si>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PVC,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gesso/dry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wall.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</si>
  <si>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08.01.01.02.05</t>
    </r>
  </si>
  <si>
    <r>
      <rPr>
        <sz val="8"/>
        <rFont val="Century Gothic"/>
        <family val="2"/>
      </rPr>
      <t>SUDECAP</t>
    </r>
  </si>
  <si>
    <r>
      <rPr>
        <sz val="8"/>
        <rFont val="Century Gothic"/>
        <family val="2"/>
      </rPr>
      <t>11.31.15</t>
    </r>
  </si>
  <si>
    <r>
      <rPr>
        <sz val="8"/>
        <rFont val="Century Gothic"/>
        <family val="2"/>
      </rPr>
      <t>Maio/2017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</si>
  <si>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horizontal.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</si>
  <si>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</si>
  <si>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separadas.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</si>
  <si>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08.01.01.02.07</t>
    </r>
  </si>
  <si>
    <r>
      <rPr>
        <sz val="8"/>
        <rFont val="Century Gothic"/>
        <family val="2"/>
      </rPr>
      <t>11.31.16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</si>
  <si>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</si>
  <si>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08.01.01.02.08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</si>
  <si>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material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impacto,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posições.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</si>
  <si>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08.01.01.02.09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</si>
  <si>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</si>
  <si>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08.01.01.02.10</t>
    </r>
  </si>
  <si>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cega.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</si>
  <si>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08.01.01.02.11</t>
    </r>
  </si>
  <si>
    <r>
      <rPr>
        <sz val="8"/>
        <rFont val="Century Gothic"/>
        <family val="2"/>
      </rPr>
      <t>11.31.03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</si>
  <si>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simples,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</si>
  <si>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08.01.01.02.12</t>
    </r>
  </si>
  <si>
    <r>
      <rPr>
        <sz val="8"/>
        <rFont val="Century Gothic"/>
        <family val="2"/>
      </rPr>
      <t>11.31.11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</si>
  <si>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pulsador,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</si>
  <si>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08.01.01.02.13</t>
    </r>
  </si>
  <si>
    <r>
      <rPr>
        <sz val="8"/>
        <rFont val="Century Gothic"/>
        <family val="2"/>
      </rPr>
      <t>11.31.07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</si>
  <si>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</si>
  <si>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08.01.01.02.14</t>
    </r>
  </si>
  <si>
    <r>
      <rPr>
        <sz val="8"/>
        <rFont val="Century Gothic"/>
        <family val="2"/>
      </rPr>
      <t>Módulo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brasileiro,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ocupação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vermelha.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Legrand.</t>
    </r>
  </si>
  <si>
    <r>
      <rPr>
        <sz val="8"/>
        <rFont val="Century Gothic"/>
        <family val="2"/>
      </rPr>
      <t>08.01.01.02.15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</si>
  <si>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(2P+T),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10A-250V,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preta.</t>
    </r>
  </si>
  <si>
    <r>
      <rPr>
        <sz val="8"/>
        <rFont val="Century Gothic"/>
        <family val="2"/>
      </rPr>
      <t>08.01.01.02.16</t>
    </r>
  </si>
  <si>
    <r>
      <rPr>
        <sz val="8"/>
        <rFont val="Century Gothic"/>
        <family val="2"/>
      </rPr>
      <t>11.31.10</t>
    </r>
  </si>
  <si>
    <r>
      <rPr>
        <sz val="8"/>
        <rFont val="Century Gothic"/>
        <family val="2"/>
      </rPr>
      <t>08.01.01.02.17</t>
    </r>
  </si>
  <si>
    <r>
      <rPr>
        <sz val="8"/>
        <rFont val="Century Gothic"/>
        <family val="2"/>
      </rPr>
      <t>11.31.13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</si>
  <si>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</si>
  <si>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08.01.01.02.18</t>
    </r>
  </si>
  <si>
    <r>
      <rPr>
        <sz val="8"/>
        <rFont val="Century Gothic"/>
        <family val="2"/>
      </rPr>
      <t>11.31.14</t>
    </r>
  </si>
  <si>
    <r>
      <rPr>
        <sz val="8"/>
        <rFont val="Century Gothic"/>
        <family val="2"/>
      </rPr>
      <t>Suporte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4x4”,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módulos.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Plus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</si>
  <si>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08.01.01.02.19</t>
    </r>
  </si>
  <si>
    <r>
      <rPr>
        <sz val="8"/>
        <rFont val="Century Gothic"/>
        <family val="2"/>
      </rPr>
      <t>CPU</t>
    </r>
  </si>
  <si>
    <r>
      <rPr>
        <sz val="8"/>
        <rFont val="Century Gothic"/>
        <family val="2"/>
      </rPr>
      <t>Ago/2017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</si>
  <si>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4"x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4",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tomadas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(2P+T)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20A/250V,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fundido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Olivo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</si>
  <si>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08.01.01.02.20</t>
    </r>
  </si>
  <si>
    <r>
      <rPr>
        <sz val="8"/>
        <rFont val="Century Gothic"/>
        <family val="2"/>
      </rPr>
      <t>ELE-CON-030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</si>
  <si>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“E”,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</si>
  <si>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08.01.01.02.21</t>
    </r>
  </si>
  <si>
    <r>
      <rPr>
        <sz val="8"/>
        <rFont val="Century Gothic"/>
        <family val="2"/>
      </rPr>
      <t>ELE-CON-010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</si>
  <si>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</si>
  <si>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08.01.01.02.22</t>
    </r>
  </si>
  <si>
    <r>
      <rPr>
        <sz val="8"/>
        <rFont val="Century Gothic"/>
        <family val="2"/>
      </rPr>
      <t>ELE-CON-145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</si>
  <si>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“LR”,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</si>
  <si>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08.01.01.02.23</t>
    </r>
  </si>
  <si>
    <r>
      <rPr>
        <sz val="8"/>
        <rFont val="Century Gothic"/>
        <family val="2"/>
      </rPr>
      <t>ELE-CON-065</t>
    </r>
  </si>
  <si>
    <r>
      <rPr>
        <sz val="8"/>
        <rFont val="Century Gothic"/>
        <family val="2"/>
      </rPr>
      <t>Caixa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condulete,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resistência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mecânica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à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corrosão,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“T”,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3/4".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Tramontina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</si>
  <si>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08.01.01.02.24</t>
    </r>
  </si>
  <si>
    <r>
      <rPr>
        <sz val="8"/>
        <rFont val="Century Gothic"/>
        <family val="2"/>
      </rPr>
      <t>Tomada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modulado,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(tomada),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rosca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luvas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nylon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tampa,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arremate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latão.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VL.4.43.5-L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Valeman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</si>
  <si>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08.01.01.02</t>
    </r>
  </si>
  <si>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</si>
  <si>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CANALETAS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</si>
  <si>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08.01.01.03.01</t>
    </r>
  </si>
  <si>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“D”,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vias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passagem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cabos,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12241.00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</si>
  <si>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08.01.01.03.02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</si>
  <si>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lisa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perfil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15140.00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</si>
  <si>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08.01.01.03.03</t>
    </r>
  </si>
  <si>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interna,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anodizado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pintado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R=30mm,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largura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73mm,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septo.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38040.30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</si>
  <si>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08.01.01.03.04</t>
    </r>
  </si>
  <si>
    <r>
      <rPr>
        <sz val="8"/>
        <rFont val="Century Gothic"/>
        <family val="2"/>
      </rPr>
      <t>Tampa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terminal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standard,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fechamento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alumínio,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dimensões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25x73mm.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49140.00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</si>
  <si>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08.01.01.03.05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</si>
  <si>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blocos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Legrand,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64440.00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</si>
  <si>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08.01.01.03.06</t>
    </r>
  </si>
  <si>
    <r>
      <rPr>
        <sz val="8"/>
        <rFont val="Century Gothic"/>
        <family val="2"/>
      </rPr>
      <t>Porta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equipamentos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portas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RJ45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Keystone,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branca.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DT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62242.00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Dutotec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</si>
  <si>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08.01.01.03</t>
    </r>
  </si>
  <si>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</si>
  <si>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LUMINÁRIAS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ACESSÓRIOS</t>
    </r>
  </si>
  <si>
    <r>
      <rPr>
        <sz val="8"/>
        <rFont val="Century Gothic"/>
        <family val="2"/>
      </rPr>
      <t>08.01.01.04.01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</si>
  <si>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retangular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2x18W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fluorescente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tubular)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</si>
  <si>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08.01.01.04.02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</si>
  <si>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embutir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2x10W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(tipo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Plafon)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respectivas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lâmpadas.</t>
    </r>
  </si>
  <si>
    <r>
      <rPr>
        <sz val="8"/>
        <rFont val="Century Gothic"/>
        <family val="2"/>
      </rPr>
      <t>08.01.01.04.03</t>
    </r>
  </si>
  <si>
    <r>
      <rPr>
        <sz val="8"/>
        <rFont val="Century Gothic"/>
        <family val="2"/>
      </rPr>
      <t>Fornecimento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Fita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LED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driver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30w,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bivolt,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autoadesiva,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tom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amarelado,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comprimento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5,0m,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instalação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painel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vertical.</t>
    </r>
  </si>
  <si>
    <r>
      <rPr>
        <sz val="8"/>
        <rFont val="Century Gothic"/>
        <family val="2"/>
      </rPr>
      <t>08.01.01.04.04</t>
    </r>
  </si>
  <si>
    <r>
      <rPr>
        <sz val="8"/>
        <rFont val="Century Gothic"/>
        <family val="2"/>
      </rPr>
      <t>DEM-LUM-005</t>
    </r>
  </si>
  <si>
    <r>
      <rPr>
        <sz val="8"/>
        <rFont val="Century Gothic"/>
        <family val="2"/>
      </rPr>
      <t>Remoção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luminária.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</si>
  <si>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08.01.01.04</t>
    </r>
  </si>
  <si>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</si>
  <si>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CABOS</t>
    </r>
  </si>
  <si>
    <r>
      <rPr>
        <sz val="8"/>
        <rFont val="Century Gothic"/>
        <family val="2"/>
      </rPr>
      <t>08.01.01.05.01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</si>
  <si>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2,5mm2.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</si>
  <si>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08.01.01.05.02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</si>
  <si>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</si>
  <si>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08.01.01.05.03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</si>
  <si>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6,0mm2.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</si>
  <si>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08.01.01.05.04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</si>
  <si>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10mm2.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</si>
  <si>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08.01.01.05.05</t>
    </r>
  </si>
  <si>
    <r>
      <rPr>
        <sz val="8"/>
        <rFont val="Century Gothic"/>
        <family val="2"/>
      </rPr>
      <t>Cabo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cobre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eletrolítico,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flexível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5,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tensão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750V,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isolamento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(70ºC)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composto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termoplástico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dupla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camada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poliolefínico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halogenado,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conforme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13248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NBR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280.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Seção: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25mm2.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Prysmian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</si>
  <si>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08.01.01.05</t>
    </r>
  </si>
  <si>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</si>
  <si>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QUADROS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DISTRIBUIÇÃO,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DISJUNTORES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OUTROS</t>
    </r>
  </si>
  <si>
    <r>
      <rPr>
        <sz val="8"/>
        <rFont val="Century Gothic"/>
        <family val="2"/>
      </rPr>
      <t>08.01.01.06.01</t>
    </r>
  </si>
  <si>
    <r>
      <rPr>
        <sz val="8"/>
        <rFont val="Century Gothic"/>
        <family val="2"/>
      </rPr>
      <t>ELE-QUA-025</t>
    </r>
  </si>
  <si>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(QDC)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barramentos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(Trifásico+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Neutro+Terra)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100A,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espaço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para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geral,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DPS's,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42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módulos,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modelo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sobrepor,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uso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abrigado.</t>
    </r>
  </si>
  <si>
    <r>
      <rPr>
        <sz val="8"/>
        <rFont val="Century Gothic"/>
        <family val="2"/>
      </rPr>
      <t>08.01.01.06.02</t>
    </r>
  </si>
  <si>
    <r>
      <rPr>
        <sz val="8"/>
        <rFont val="Century Gothic"/>
        <family val="2"/>
      </rPr>
      <t>ELE-DIS-084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</si>
  <si>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70A,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</si>
  <si>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08.01.01.06.03</t>
    </r>
  </si>
  <si>
    <r>
      <rPr>
        <sz val="8"/>
        <rFont val="Century Gothic"/>
        <family val="2"/>
      </rPr>
      <t>ELE-DIS-023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</si>
  <si>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bipolar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40A,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Nema.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GE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</t>
    </r>
  </si>
  <si>
    <r>
      <rPr>
        <sz val="8"/>
        <rFont val="Century Gothic"/>
        <family val="2"/>
      </rPr>
      <t>08.01.01.06.04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</si>
  <si>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tripolar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63A,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Icc=10kA,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</si>
  <si>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08.01.01.06.05</t>
    </r>
  </si>
  <si>
    <r>
      <rPr>
        <sz val="8"/>
        <rFont val="Century Gothic"/>
        <family val="2"/>
      </rPr>
      <t>ELE-DIS-011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</si>
  <si>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32A,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</si>
  <si>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08.01.01.06.06</t>
    </r>
  </si>
  <si>
    <r>
      <rPr>
        <sz val="8"/>
        <rFont val="Century Gothic"/>
        <family val="2"/>
      </rPr>
      <t>ELE-DIS-008</t>
    </r>
  </si>
  <si>
    <r>
      <rPr>
        <sz val="8"/>
        <rFont val="Century Gothic"/>
        <family val="2"/>
      </rPr>
      <t>Disjuntor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termomagnético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monopolar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20A,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Icc=5kA,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Curva</t>
    </r>
    <r>
      <rPr>
        <sz val="8"/>
        <rFont val="Times New Roman"/>
        <family val="1"/>
      </rPr>
      <t xml:space="preserve">   </t>
    </r>
    <r>
      <rPr>
        <sz val="8"/>
        <rFont val="Century Gothic"/>
        <family val="2"/>
      </rPr>
      <t>“C”,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padrão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DIN.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</si>
  <si>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08.01.01.06.07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</si>
  <si>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25A/30mA.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</si>
  <si>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08.01.01.06.08</t>
    </r>
  </si>
  <si>
    <r>
      <rPr>
        <sz val="8"/>
        <rFont val="Century Gothic"/>
        <family val="2"/>
      </rPr>
      <t>Interruptor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diferencial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residual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(DR)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bipolar,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40A/30mA.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Ref.: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Schneider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Electric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</si>
  <si>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08.01.01.06.09</t>
    </r>
  </si>
  <si>
    <r>
      <rPr>
        <sz val="8"/>
        <rFont val="Century Gothic"/>
        <family val="2"/>
      </rPr>
      <t>11.93.02</t>
    </r>
  </si>
  <si>
    <r>
      <rPr>
        <sz val="8"/>
        <rFont val="Century Gothic"/>
        <family val="2"/>
      </rPr>
      <t>Dispositivo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proteção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contra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Surtos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(DPS),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Classe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II,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VCL</t>
    </r>
    <r>
      <rPr>
        <sz val="8"/>
        <rFont val="Times New Roman"/>
        <family val="1"/>
      </rPr>
      <t xml:space="preserve">  </t>
    </r>
    <r>
      <rPr>
        <sz val="8"/>
        <rFont val="Century Gothic"/>
        <family val="2"/>
      </rPr>
      <t>275V,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45kA.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Ref.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Clamper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ou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similar.</t>
    </r>
  </si>
  <si>
    <r>
      <rPr>
        <sz val="8"/>
        <rFont val="Century Gothic"/>
        <family val="2"/>
      </rPr>
      <t>08.01.01.06.10</t>
    </r>
  </si>
  <si>
    <r>
      <rPr>
        <sz val="8"/>
        <rFont val="Century Gothic"/>
        <family val="2"/>
      </rPr>
      <t>Execução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limpeza,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organização,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adquação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reaperto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conexões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um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quadro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distribuição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circuitos</t>
    </r>
    <r>
      <rPr>
        <sz val="8"/>
        <rFont val="Times New Roman"/>
        <family val="1"/>
      </rPr>
      <t xml:space="preserve"> </t>
    </r>
    <r>
      <rPr>
        <sz val="8"/>
        <rFont val="Century Gothic"/>
        <family val="2"/>
      </rPr>
      <t>elétricos.</t>
    </r>
  </si>
  <si>
    <r>
      <rPr>
        <b/>
        <sz val="8"/>
        <rFont val="Century Gothic"/>
        <family val="2"/>
      </rPr>
      <t>SUB-TOTAL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08.01.01.06</t>
    </r>
  </si>
  <si>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DO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ITEM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08.01.01</t>
    </r>
  </si>
  <si>
    <r>
      <rPr>
        <b/>
        <sz val="10"/>
        <rFont val="Century Gothic"/>
        <family val="2"/>
      </rPr>
      <t>Valor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BDI</t>
    </r>
  </si>
  <si>
    <r>
      <rPr>
        <sz val="10"/>
        <rFont val="Century Gothic"/>
        <family val="2"/>
      </rPr>
      <t>REFORMA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ED.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CASTELAR</t>
    </r>
  </si>
  <si>
    <r>
      <rPr>
        <b/>
        <sz val="10"/>
        <rFont val="Century Gothic"/>
        <family val="2"/>
      </rPr>
      <t>DATA: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Outubro/2017</t>
    </r>
  </si>
  <si>
    <r>
      <rPr>
        <sz val="10"/>
        <rFont val="Century Gothic"/>
        <family val="2"/>
      </rPr>
      <t>AV.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ALVARES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CABRAL,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1690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12º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ANDAR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HORIZONTE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-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MG</t>
    </r>
  </si>
  <si>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</si>
  <si>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CÓDIGO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</si>
  <si>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DATA</t>
    </r>
    <r>
      <rPr>
        <sz val="10"/>
        <rFont val="Times New Roman"/>
        <family val="1"/>
      </rPr>
      <t xml:space="preserve">  </t>
    </r>
    <r>
      <rPr>
        <b/>
        <sz val="10"/>
        <rFont val="Century Gothic"/>
        <family val="2"/>
      </rPr>
      <t>BASE-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TABELA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REFERÊNCIA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COTAÇÕES</t>
    </r>
  </si>
  <si>
    <r>
      <rPr>
        <b/>
        <sz val="10"/>
        <rFont val="Century Gothic"/>
        <family val="2"/>
      </rPr>
      <t>INSTALAÇÕES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ESTRUTURADO</t>
    </r>
  </si>
  <si>
    <t>08.01.02.01</t>
  </si>
  <si>
    <r>
      <rPr>
        <b/>
        <sz val="10"/>
        <rFont val="Century Gothic"/>
        <family val="2"/>
      </rPr>
      <t>ELETRODUTOS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</si>
  <si>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08.01.02.01.01</t>
  </si>
  <si>
    <t>ELE-MAN-020</t>
  </si>
  <si>
    <t>Julho/2017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</si>
  <si>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corrugado,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propagante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chama,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classe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Médio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laranja),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(32mm).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Tigreflex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reforçado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</si>
  <si>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08.01.02.01.02</t>
  </si>
  <si>
    <t>ELE-ELE-015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</si>
  <si>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rígido,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rosqueável,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1"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(25mm),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inclusive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conexões.</t>
    </r>
  </si>
  <si>
    <t>08.01.02.01.03</t>
  </si>
  <si>
    <r>
      <rPr>
        <sz val="10"/>
        <rFont val="Century Gothic"/>
        <family val="2"/>
      </rPr>
      <t>Eletroduto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fita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aço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galvanizado,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revestimento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</si>
  <si>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t>08.01.02.01.04</t>
  </si>
  <si>
    <r>
      <rPr>
        <sz val="10"/>
        <rFont val="Century Gothic"/>
        <family val="2"/>
      </rPr>
      <t>Conector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giratório,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fabricado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zincado,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fixação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rosca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à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esquerda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tubo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flexível,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diâmetro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1”.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</si>
  <si>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08.01.02.01</t>
    </r>
  </si>
  <si>
    <t>08.01.02.02</t>
  </si>
  <si>
    <r>
      <rPr>
        <b/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PLACAS,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CAIXAS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</si>
  <si>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08.01.02.02.01</t>
  </si>
  <si>
    <t>11.82.50</t>
  </si>
  <si>
    <t>Maio/2017</t>
  </si>
  <si>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conexão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padrão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110IDC.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</si>
  <si>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08.01.02.02.02</t>
  </si>
  <si>
    <t>Ago/2017</t>
  </si>
  <si>
    <r>
      <rPr>
        <sz val="10"/>
        <rFont val="Century Gothic"/>
        <family val="2"/>
      </rPr>
      <t>Adaptador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RJ45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linha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térmoplástico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Sollan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</si>
  <si>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08.01.02.02.03</t>
  </si>
  <si>
    <t>11.31.16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</si>
  <si>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material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termoplástico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isolante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impacto,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
+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</si>
  <si>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t>08.01.02.02.04</t>
  </si>
  <si>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</si>
  <si>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08.01.02.02.05</t>
  </si>
  <si>
    <t>11.31.10</t>
  </si>
  <si>
    <r>
      <rPr>
        <sz val="10"/>
        <rFont val="Century Gothic"/>
        <family val="2"/>
      </rPr>
      <t>Módulo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cega,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ocupação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branca.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Legrand.</t>
    </r>
  </si>
  <si>
    <t>08.01.02.02.06</t>
  </si>
  <si>
    <t>11.31.14</t>
  </si>
  <si>
    <r>
      <rPr>
        <sz val="10"/>
        <rFont val="Century Gothic"/>
        <family val="2"/>
      </rPr>
      <t>Suporte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placa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6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módulos.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Pial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Plus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</si>
  <si>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08.01.02.02.07</t>
  </si>
  <si>
    <t>ELE-CXS-040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</si>
  <si>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chapa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metálica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esmaltada.</t>
    </r>
  </si>
  <si>
    <t>08.01.02.02.08</t>
  </si>
  <si>
    <t>ELE-CXS-200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</si>
  <si>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4x4”,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PVC,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gesso/dry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wall.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Tramontina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</si>
  <si>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08.01.02.02.09</t>
  </si>
  <si>
    <r>
      <rPr>
        <sz val="10"/>
        <rFont val="Century Gothic"/>
        <family val="2"/>
      </rPr>
      <t>Caixa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piso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4"x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4",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3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tomadas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RJ-45,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alumínio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fundido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tampa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latão.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Olivo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</si>
  <si>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08.01.02.02</t>
    </r>
  </si>
  <si>
    <t>08.01.02.03</t>
  </si>
  <si>
    <t>CABOS</t>
  </si>
  <si>
    <t>08.01.02.03.01</t>
  </si>
  <si>
    <t>11.80.20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</si>
  <si>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UTP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trançado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blindado,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</si>
  <si>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08.01.02.03.02</t>
  </si>
  <si>
    <t>73768/010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</si>
  <si>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telefônico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CCI-50,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pares.</t>
    </r>
  </si>
  <si>
    <t>08.01.02.03.03</t>
  </si>
  <si>
    <r>
      <rPr>
        <sz val="10"/>
        <rFont val="Century Gothic"/>
        <family val="2"/>
      </rPr>
      <t>Cabo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versão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1.4,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conectores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HDMI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macho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nas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duas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pontas,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comprimento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10m.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Ref.: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</si>
  <si>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08.01.02.03</t>
    </r>
  </si>
  <si>
    <t>08.01.02.04</t>
  </si>
  <si>
    <r>
      <rPr>
        <b/>
        <sz val="10"/>
        <rFont val="Century Gothic"/>
        <family val="2"/>
      </rPr>
      <t>RACK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ACESSÓRIOS</t>
    </r>
  </si>
  <si>
    <t>08.01.02.04.01</t>
  </si>
  <si>
    <t>CAB-RACK-020</t>
  </si>
  <si>
    <r>
      <rPr>
        <sz val="10"/>
        <rFont val="Century Gothic"/>
        <family val="2"/>
      </rPr>
      <t>Organizador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(guia)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para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cabos,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fechado,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1U,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cor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bege.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Triunfo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</si>
  <si>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08.01.02.04.02</t>
  </si>
  <si>
    <t>11.82.66</t>
  </si>
  <si>
    <r>
      <rPr>
        <sz val="10"/>
        <rFont val="Century Gothic"/>
        <family val="2"/>
      </rPr>
      <t>Patch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panel,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19”,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24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posições,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Ref: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Furukawa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ou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similar.</t>
    </r>
  </si>
  <si>
    <t>08.01.02.04.03</t>
  </si>
  <si>
    <t>08.01.02.04.04</t>
  </si>
  <si>
    <t>11.82.70</t>
  </si>
  <si>
    <r>
      <rPr>
        <sz val="10"/>
        <rFont val="Century Gothic"/>
        <family val="2"/>
      </rPr>
      <t>Identificação,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Teste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Certificação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pontos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de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cabeamento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estruturado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–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Categoria</t>
    </r>
    <r>
      <rPr>
        <sz val="10"/>
        <rFont val="Times New Roman"/>
        <family val="1"/>
      </rPr>
      <t xml:space="preserve"> </t>
    </r>
    <r>
      <rPr>
        <sz val="10"/>
        <rFont val="Century Gothic"/>
        <family val="2"/>
      </rPr>
      <t>5E.</t>
    </r>
  </si>
  <si>
    <r>
      <rPr>
        <b/>
        <sz val="10"/>
        <rFont val="Century Gothic"/>
        <family val="2"/>
      </rPr>
      <t>SUB-TOTAL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08.01.02.04</t>
    </r>
  </si>
  <si>
    <r>
      <rPr>
        <b/>
        <sz val="10"/>
        <rFont val="Century Gothic"/>
        <family val="2"/>
      </rPr>
      <t>TOTAL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DO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ITEM</t>
    </r>
    <r>
      <rPr>
        <sz val="10"/>
        <rFont val="Times New Roman"/>
        <family val="1"/>
      </rPr>
      <t xml:space="preserve"> </t>
    </r>
    <r>
      <rPr>
        <b/>
        <sz val="10"/>
        <rFont val="Century Gothic"/>
        <family val="2"/>
      </rPr>
      <t>08.01.02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</si>
  <si>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 xml:space="preserve">UNIT.
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</si>
  <si>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VENDA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</si>
  <si>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UNIT.
CUSTO</t>
    </r>
  </si>
  <si>
    <r>
      <rPr>
        <b/>
        <sz val="8"/>
        <rFont val="Century Gothic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Century Gothic"/>
        <family val="2"/>
      </rPr>
      <t>CUSTO</t>
    </r>
  </si>
  <si>
    <t>BDI</t>
  </si>
  <si>
    <t>PR. UNT VENDA</t>
  </si>
  <si>
    <t>BASEADO
SUDECAP</t>
  </si>
  <si>
    <t>COMPOSIÇÃO PRÓPRIA</t>
  </si>
  <si>
    <t>BASEADO NO SINAPI</t>
  </si>
  <si>
    <t>BASEADO NO SETOP</t>
  </si>
  <si>
    <t>OBSERVAÇÕES</t>
  </si>
  <si>
    <t>CUSTO DE MERCADO</t>
  </si>
  <si>
    <t xml:space="preserve">CUSTO DE MERCADO </t>
  </si>
  <si>
    <t xml:space="preserve">TINTA ACRILICA PREMIUM SOB ENCOMENDA </t>
  </si>
  <si>
    <t>REFERENCIA MERCADO</t>
  </si>
  <si>
    <t xml:space="preserve">PREÇO MÃO DE OBRA SEM BDI </t>
  </si>
  <si>
    <t xml:space="preserve">PREÇO DO MATERIAL SEM BDI </t>
  </si>
  <si>
    <t>PREÇO MEDIO DE MERCADO</t>
  </si>
  <si>
    <t xml:space="preserve">Modulo tampa cega,ocupação de 1 modulo de cor branca. Ref:Pial Plus da Pial Legrand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</si>
</sst>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mm\.dd\.yy;@"/>
    <numFmt numFmtId="165" formatCode="#,##0.0000"/>
    <numFmt numFmtId="166" formatCode="0.0000"/>
    <numFmt numFmtId="167" formatCode="0.0000000"/>
  </numFmts>
  <fonts count="25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Century Gothic"/>
      <family val="2"/>
    </font>
    <font>
      <sz val="10"/>
      <name val="Arial"/>
      <family val="2"/>
    </font>
    <font>
      <b/>
      <sz val="8"/>
      <name val="Century Gothic"/>
      <family val="2"/>
    </font>
    <font>
      <sz val="8"/>
      <name val="Century Gothic"/>
      <family val="2"/>
    </font>
    <font>
      <sz val="10"/>
      <color indexed="8"/>
      <name val="Arial"/>
      <family val="2"/>
    </font>
    <font>
      <sz val="8"/>
      <color rgb="FF000000"/>
      <name val="Century Gothic"/>
      <family val="2"/>
    </font>
    <font>
      <b/>
      <sz val="8"/>
      <color rgb="FF000000"/>
      <name val="Century Gothic"/>
      <family val="2"/>
    </font>
    <font>
      <sz val="8"/>
      <name val="Times New Roman"/>
      <family val="1"/>
    </font>
    <font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name val="Century Gothic"/>
      <family val="2"/>
    </font>
    <font>
      <sz val="10"/>
      <name val="Times New Roman"/>
      <family val="1"/>
    </font>
    <font>
      <sz val="10"/>
      <color rgb="FF000000"/>
      <name val="Century Gothic"/>
      <family val="2"/>
    </font>
    <font>
      <b/>
      <sz val="10"/>
      <color rgb="FF000000"/>
      <name val="Century Gothic"/>
      <family val="2"/>
    </font>
    <font>
      <sz val="10"/>
      <color indexed="8"/>
      <name val="Courier"/>
      <family val="3"/>
    </font>
    <font>
      <b/>
      <sz val="14"/>
      <color rgb="FF000000"/>
      <name val="Times New Roman"/>
      <family val="1"/>
    </font>
    <font>
      <sz val="7"/>
      <color rgb="FF000000"/>
      <name val="Century Gothic"/>
      <family val="2"/>
    </font>
    <font>
      <b/>
      <sz val="7"/>
      <name val="Century Gothic"/>
      <family val="2"/>
    </font>
    <font>
      <sz val="7"/>
      <name val="Times New Roman"/>
      <family val="1"/>
    </font>
    <font>
      <sz val="7"/>
      <name val="Century Gothic"/>
      <family val="2"/>
    </font>
    <font>
      <sz val="8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rgb="FFB3B3B3"/>
      </patternFill>
    </fill>
    <fill>
      <patternFill patternType="solid">
        <fgColor rgb="FFCCFFCC"/>
      </patternFill>
    </fill>
    <fill>
      <patternFill patternType="solid">
        <fgColor rgb="FF99FFCC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44" fontId="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223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4" fontId="7" fillId="6" borderId="5" xfId="2" applyNumberFormat="1" applyFont="1" applyFill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8" fillId="7" borderId="6" xfId="7" applyFont="1" applyFill="1" applyBorder="1" applyAlignment="1">
      <alignment horizontal="center" vertical="center" wrapText="1"/>
    </xf>
    <xf numFmtId="166" fontId="18" fillId="7" borderId="6" xfId="6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0" fontId="13" fillId="8" borderId="6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 wrapText="1"/>
    </xf>
    <xf numFmtId="0" fontId="14" fillId="0" borderId="6" xfId="4" applyFont="1" applyFill="1" applyBorder="1" applyAlignment="1" applyProtection="1">
      <alignment vertical="center" wrapText="1"/>
      <protection locked="0"/>
    </xf>
    <xf numFmtId="0" fontId="14" fillId="0" borderId="6" xfId="4" applyFont="1" applyFill="1" applyBorder="1" applyAlignment="1" applyProtection="1">
      <alignment horizontal="center" vertical="center" wrapText="1"/>
      <protection locked="0"/>
    </xf>
    <xf numFmtId="2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horizontal="center" vertical="center" wrapText="1"/>
      <protection locked="0"/>
    </xf>
    <xf numFmtId="0" fontId="4" fillId="0" borderId="6" xfId="4" applyFont="1" applyFill="1" applyBorder="1" applyAlignment="1" applyProtection="1">
      <alignment vertical="center" wrapText="1"/>
      <protection locked="0"/>
    </xf>
    <xf numFmtId="2" fontId="4" fillId="0" borderId="6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6" xfId="4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0" fontId="3" fillId="9" borderId="0" xfId="0" applyFont="1" applyFill="1" applyBorder="1" applyAlignment="1">
      <alignment horizontal="left" vertical="center"/>
    </xf>
    <xf numFmtId="4" fontId="14" fillId="0" borderId="6" xfId="4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>
      <alignment horizontal="left" vertical="center"/>
    </xf>
    <xf numFmtId="4" fontId="13" fillId="8" borderId="6" xfId="0" applyNumberFormat="1" applyFont="1" applyFill="1" applyBorder="1" applyAlignment="1">
      <alignment horizontal="center" vertical="center"/>
    </xf>
    <xf numFmtId="4" fontId="4" fillId="0" borderId="6" xfId="4" applyNumberFormat="1" applyFont="1" applyFill="1" applyBorder="1" applyAlignment="1" applyProtection="1">
      <alignment vertical="center" wrapText="1"/>
      <protection locked="0"/>
    </xf>
    <xf numFmtId="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>
      <alignment horizontal="center" vertical="center"/>
    </xf>
    <xf numFmtId="167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3" fillId="8" borderId="7" xfId="0" applyFont="1" applyFill="1" applyBorder="1" applyAlignment="1">
      <alignment horizontal="center" vertical="center"/>
    </xf>
    <xf numFmtId="0" fontId="14" fillId="0" borderId="7" xfId="4" applyFont="1" applyFill="1" applyBorder="1" applyAlignment="1" applyProtection="1">
      <alignment horizontal="center" vertical="center" wrapText="1"/>
      <protection locked="0"/>
    </xf>
    <xf numFmtId="0" fontId="4" fillId="0" borderId="7" xfId="4" applyFont="1" applyFill="1" applyBorder="1" applyAlignment="1" applyProtection="1">
      <alignment horizontal="center" vertical="center" wrapText="1"/>
      <protection locked="0"/>
    </xf>
    <xf numFmtId="0" fontId="18" fillId="7" borderId="7" xfId="7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left" vertical="center"/>
    </xf>
    <xf numFmtId="4" fontId="14" fillId="0" borderId="6" xfId="0" applyNumberFormat="1" applyFont="1" applyFill="1" applyBorder="1" applyAlignment="1">
      <alignment horizontal="right" vertical="center" wrapText="1"/>
    </xf>
    <xf numFmtId="2" fontId="3" fillId="0" borderId="6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9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11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19" xfId="0" applyFill="1" applyBorder="1" applyAlignment="1">
      <alignment vertical="center"/>
    </xf>
    <xf numFmtId="0" fontId="0" fillId="0" borderId="8" xfId="0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0" fillId="0" borderId="15" xfId="0" applyFill="1" applyBorder="1" applyAlignment="1">
      <alignment vertical="center" wrapText="1"/>
    </xf>
    <xf numFmtId="0" fontId="0" fillId="0" borderId="16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6" fillId="0" borderId="24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4" xfId="0" applyFill="1" applyBorder="1" applyAlignment="1">
      <alignment vertical="center"/>
    </xf>
    <xf numFmtId="0" fontId="0" fillId="0" borderId="13" xfId="0" applyFill="1" applyBorder="1" applyAlignment="1">
      <alignment horizontal="left" vertical="center"/>
    </xf>
    <xf numFmtId="0" fontId="6" fillId="2" borderId="2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164" fontId="10" fillId="0" borderId="24" xfId="0" applyNumberFormat="1" applyFont="1" applyFill="1" applyBorder="1" applyAlignment="1">
      <alignment horizontal="left" vertical="center" shrinkToFit="1"/>
    </xf>
    <xf numFmtId="0" fontId="0" fillId="0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 wrapText="1"/>
    </xf>
    <xf numFmtId="0" fontId="0" fillId="0" borderId="25" xfId="0" applyFill="1" applyBorder="1" applyAlignment="1">
      <alignment horizontal="left" vertical="center"/>
    </xf>
    <xf numFmtId="0" fontId="7" fillId="0" borderId="24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 shrinkToFit="1"/>
    </xf>
    <xf numFmtId="2" fontId="9" fillId="0" borderId="1" xfId="0" applyNumberFormat="1" applyFont="1" applyFill="1" applyBorder="1" applyAlignment="1">
      <alignment horizontal="right" vertical="center" shrinkToFit="1"/>
    </xf>
    <xf numFmtId="2" fontId="9" fillId="0" borderId="25" xfId="0" applyNumberFormat="1" applyFont="1" applyFill="1" applyBorder="1" applyAlignment="1">
      <alignment horizontal="right" vertical="center" shrinkToFit="1"/>
    </xf>
    <xf numFmtId="0" fontId="23" fillId="0" borderId="1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left" vertical="center"/>
    </xf>
    <xf numFmtId="0" fontId="0" fillId="3" borderId="1" xfId="0" applyFill="1" applyBorder="1" applyAlignment="1">
      <alignment horizontal="right" vertical="center" wrapText="1"/>
    </xf>
    <xf numFmtId="4" fontId="10" fillId="3" borderId="1" xfId="0" applyNumberFormat="1" applyFont="1" applyFill="1" applyBorder="1" applyAlignment="1">
      <alignment horizontal="right" vertical="center" shrinkToFit="1"/>
    </xf>
    <xf numFmtId="4" fontId="9" fillId="0" borderId="1" xfId="0" applyNumberFormat="1" applyFont="1" applyFill="1" applyBorder="1" applyAlignment="1">
      <alignment horizontal="right" vertical="center" shrinkToFit="1"/>
    </xf>
    <xf numFmtId="164" fontId="9" fillId="0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wrapText="1"/>
    </xf>
    <xf numFmtId="3" fontId="9" fillId="0" borderId="1" xfId="0" applyNumberFormat="1" applyFont="1" applyFill="1" applyBorder="1" applyAlignment="1">
      <alignment horizontal="center" vertical="center" shrinkToFit="1"/>
    </xf>
    <xf numFmtId="0" fontId="0" fillId="4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4" borderId="27" xfId="0" applyFill="1" applyBorder="1" applyAlignment="1">
      <alignment horizontal="right" vertical="center" wrapText="1"/>
    </xf>
    <xf numFmtId="0" fontId="0" fillId="4" borderId="27" xfId="0" applyFill="1" applyBorder="1" applyAlignment="1">
      <alignment horizontal="left" vertical="center"/>
    </xf>
    <xf numFmtId="4" fontId="10" fillId="4" borderId="27" xfId="0" applyNumberFormat="1" applyFont="1" applyFill="1" applyBorder="1" applyAlignment="1">
      <alignment horizontal="right" vertical="center" shrinkToFit="1"/>
    </xf>
    <xf numFmtId="0" fontId="0" fillId="0" borderId="28" xfId="0" applyFill="1" applyBorder="1" applyAlignment="1">
      <alignment horizontal="left" vertical="center"/>
    </xf>
    <xf numFmtId="9" fontId="0" fillId="0" borderId="0" xfId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 wrapText="1"/>
    </xf>
    <xf numFmtId="1" fontId="16" fillId="0" borderId="1" xfId="0" applyNumberFormat="1" applyFont="1" applyFill="1" applyBorder="1" applyAlignment="1">
      <alignment horizontal="center" vertical="center" shrinkToFit="1"/>
    </xf>
    <xf numFmtId="2" fontId="16" fillId="0" borderId="1" xfId="0" applyNumberFormat="1" applyFont="1" applyFill="1" applyBorder="1" applyAlignment="1">
      <alignment horizontal="right" vertical="center" shrinkToFit="1"/>
    </xf>
    <xf numFmtId="4" fontId="17" fillId="3" borderId="1" xfId="0" applyNumberFormat="1" applyFont="1" applyFill="1" applyBorder="1" applyAlignment="1">
      <alignment horizontal="right" vertical="center" shrinkToFit="1"/>
    </xf>
    <xf numFmtId="4" fontId="16" fillId="0" borderId="1" xfId="0" applyNumberFormat="1" applyFont="1" applyFill="1" applyBorder="1" applyAlignment="1">
      <alignment horizontal="right" vertical="center" shrinkToFit="1"/>
    </xf>
    <xf numFmtId="0" fontId="4" fillId="3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3" fillId="0" borderId="21" xfId="0" applyFont="1" applyFill="1" applyBorder="1" applyAlignment="1">
      <alignment vertical="center" wrapText="1"/>
    </xf>
    <xf numFmtId="0" fontId="3" fillId="0" borderId="22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164" fontId="17" fillId="0" borderId="24" xfId="0" applyNumberFormat="1" applyFont="1" applyFill="1" applyBorder="1" applyAlignment="1">
      <alignment horizontal="left" vertical="center" shrinkToFit="1"/>
    </xf>
    <xf numFmtId="0" fontId="3" fillId="0" borderId="25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3" fillId="0" borderId="24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right" vertical="center" wrapText="1"/>
    </xf>
    <xf numFmtId="4" fontId="17" fillId="4" borderId="27" xfId="0" applyNumberFormat="1" applyFont="1" applyFill="1" applyBorder="1" applyAlignment="1">
      <alignment horizontal="right" vertical="center" shrinkToFit="1"/>
    </xf>
    <xf numFmtId="0" fontId="3" fillId="0" borderId="28" xfId="0" applyFont="1" applyFill="1" applyBorder="1" applyAlignment="1">
      <alignment horizontal="left" vertical="center"/>
    </xf>
    <xf numFmtId="4" fontId="17" fillId="4" borderId="29" xfId="0" applyNumberFormat="1" applyFont="1" applyFill="1" applyBorder="1" applyAlignment="1">
      <alignment horizontal="right" vertical="center" shrinkToFit="1"/>
    </xf>
    <xf numFmtId="0" fontId="24" fillId="2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0" fontId="17" fillId="11" borderId="7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center" vertical="center"/>
    </xf>
    <xf numFmtId="0" fontId="17" fillId="11" borderId="6" xfId="0" applyFont="1" applyFill="1" applyBorder="1" applyAlignment="1">
      <alignment horizontal="left" vertical="center"/>
    </xf>
    <xf numFmtId="0" fontId="3" fillId="11" borderId="6" xfId="0" applyFont="1" applyFill="1" applyBorder="1" applyAlignment="1">
      <alignment horizontal="left" vertical="center"/>
    </xf>
    <xf numFmtId="4" fontId="3" fillId="11" borderId="6" xfId="0" applyNumberFormat="1" applyFont="1" applyFill="1" applyBorder="1" applyAlignment="1">
      <alignment horizontal="left" vertical="center"/>
    </xf>
    <xf numFmtId="0" fontId="3" fillId="11" borderId="6" xfId="0" applyFont="1" applyFill="1" applyBorder="1" applyAlignment="1">
      <alignment horizontal="center" vertical="center"/>
    </xf>
    <xf numFmtId="2" fontId="3" fillId="11" borderId="6" xfId="0" applyNumberFormat="1" applyFont="1" applyFill="1" applyBorder="1" applyAlignment="1">
      <alignment horizontal="center" vertical="center"/>
    </xf>
    <xf numFmtId="4" fontId="3" fillId="11" borderId="6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2" fontId="14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3" fillId="0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left" vertical="center" wrapText="1"/>
    </xf>
    <xf numFmtId="4" fontId="4" fillId="12" borderId="6" xfId="0" applyNumberFormat="1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horizontal="left" vertical="center"/>
    </xf>
    <xf numFmtId="2" fontId="9" fillId="12" borderId="1" xfId="0" applyNumberFormat="1" applyFont="1" applyFill="1" applyBorder="1" applyAlignment="1">
      <alignment horizontal="right" vertical="center" shrinkToFit="1"/>
    </xf>
    <xf numFmtId="2" fontId="16" fillId="12" borderId="1" xfId="0" applyNumberFormat="1" applyFont="1" applyFill="1" applyBorder="1" applyAlignment="1">
      <alignment horizontal="right" vertical="center" shrinkToFit="1"/>
    </xf>
    <xf numFmtId="0" fontId="0" fillId="12" borderId="1" xfId="0" applyFill="1" applyBorder="1" applyAlignment="1">
      <alignment horizontal="left" vertical="center"/>
    </xf>
    <xf numFmtId="4" fontId="17" fillId="12" borderId="1" xfId="0" applyNumberFormat="1" applyFont="1" applyFill="1" applyBorder="1" applyAlignment="1">
      <alignment horizontal="right" vertical="center" shrinkToFit="1"/>
    </xf>
    <xf numFmtId="0" fontId="0" fillId="12" borderId="0" xfId="0" applyFill="1" applyBorder="1" applyAlignment="1">
      <alignment horizontal="left" vertical="center"/>
    </xf>
    <xf numFmtId="0" fontId="3" fillId="12" borderId="0" xfId="0" applyFont="1" applyFill="1" applyAlignment="1">
      <alignment vertical="center"/>
    </xf>
    <xf numFmtId="0" fontId="14" fillId="13" borderId="1" xfId="0" applyFont="1" applyFill="1" applyBorder="1" applyAlignment="1">
      <alignment horizontal="left" vertical="center" wrapText="1"/>
    </xf>
    <xf numFmtId="166" fontId="16" fillId="13" borderId="2" xfId="0" applyNumberFormat="1" applyFont="1" applyFill="1" applyBorder="1" applyAlignment="1">
      <alignment vertical="center" shrinkToFit="1"/>
    </xf>
    <xf numFmtId="166" fontId="16" fillId="13" borderId="4" xfId="0" applyNumberFormat="1" applyFont="1" applyFill="1" applyBorder="1" applyAlignment="1">
      <alignment vertical="center" shrinkToFit="1"/>
    </xf>
    <xf numFmtId="0" fontId="23" fillId="13" borderId="1" xfId="0" applyFont="1" applyFill="1" applyBorder="1" applyAlignment="1">
      <alignment horizontal="left" vertical="center"/>
    </xf>
    <xf numFmtId="166" fontId="20" fillId="13" borderId="4" xfId="0" applyNumberFormat="1" applyFont="1" applyFill="1" applyBorder="1" applyAlignment="1">
      <alignment vertical="center" shrinkToFit="1"/>
    </xf>
    <xf numFmtId="166" fontId="20" fillId="13" borderId="2" xfId="0" applyNumberFormat="1" applyFont="1" applyFill="1" applyBorder="1" applyAlignment="1">
      <alignment vertical="center" shrinkToFit="1"/>
    </xf>
    <xf numFmtId="166" fontId="20" fillId="13" borderId="32" xfId="0" applyNumberFormat="1" applyFont="1" applyFill="1" applyBorder="1" applyAlignment="1">
      <alignment horizontal="center" vertical="center" wrapText="1" shrinkToFit="1"/>
    </xf>
    <xf numFmtId="166" fontId="20" fillId="13" borderId="33" xfId="0" applyNumberFormat="1" applyFont="1" applyFill="1" applyBorder="1" applyAlignment="1">
      <alignment horizontal="center" vertical="center" wrapText="1" shrinkToFit="1"/>
    </xf>
    <xf numFmtId="0" fontId="3" fillId="13" borderId="20" xfId="0" applyFont="1" applyFill="1" applyBorder="1" applyAlignment="1">
      <alignment vertical="center" wrapText="1"/>
    </xf>
    <xf numFmtId="0" fontId="3" fillId="13" borderId="21" xfId="0" applyFont="1" applyFill="1" applyBorder="1" applyAlignment="1">
      <alignment vertical="center" wrapText="1"/>
    </xf>
    <xf numFmtId="0" fontId="3" fillId="13" borderId="22" xfId="0" applyFont="1" applyFill="1" applyBorder="1" applyAlignment="1">
      <alignment vertical="center" wrapText="1"/>
    </xf>
    <xf numFmtId="2" fontId="9" fillId="9" borderId="1" xfId="0" applyNumberFormat="1" applyFont="1" applyFill="1" applyBorder="1" applyAlignment="1">
      <alignment horizontal="right" vertical="center" shrinkToFit="1"/>
    </xf>
    <xf numFmtId="1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1" fontId="4" fillId="0" borderId="6" xfId="4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0" applyNumberFormat="1" applyFont="1" applyFill="1" applyBorder="1" applyAlignment="1">
      <alignment horizontal="center" vertical="center" wrapText="1"/>
    </xf>
    <xf numFmtId="0" fontId="17" fillId="11" borderId="6" xfId="0" applyFont="1" applyFill="1" applyBorder="1" applyAlignment="1">
      <alignment horizontal="left" vertical="center" wrapText="1"/>
    </xf>
    <xf numFmtId="0" fontId="2" fillId="0" borderId="0" xfId="12" applyFont="1" applyFill="1" applyBorder="1" applyAlignment="1">
      <alignment horizontal="left" vertical="center"/>
    </xf>
    <xf numFmtId="4" fontId="2" fillId="0" borderId="0" xfId="12" applyNumberFormat="1" applyFont="1" applyFill="1" applyBorder="1" applyAlignment="1">
      <alignment horizontal="left" vertical="center"/>
    </xf>
    <xf numFmtId="0" fontId="2" fillId="0" borderId="0" xfId="12" applyFont="1" applyFill="1" applyBorder="1" applyAlignment="1">
      <alignment horizontal="left" vertical="center" wrapText="1"/>
    </xf>
    <xf numFmtId="0" fontId="2" fillId="0" borderId="0" xfId="12" applyFont="1" applyAlignment="1">
      <alignment vertical="center"/>
    </xf>
    <xf numFmtId="4" fontId="14" fillId="0" borderId="6" xfId="12" applyNumberFormat="1" applyFont="1" applyFill="1" applyBorder="1" applyAlignment="1">
      <alignment horizontal="center" vertical="center" wrapText="1"/>
    </xf>
    <xf numFmtId="0" fontId="2" fillId="0" borderId="0" xfId="12" applyFont="1" applyFill="1" applyAlignment="1">
      <alignment vertical="center"/>
    </xf>
    <xf numFmtId="4" fontId="4" fillId="0" borderId="6" xfId="12" applyNumberFormat="1" applyFont="1" applyFill="1" applyBorder="1" applyAlignment="1">
      <alignment horizontal="center" vertical="center" wrapText="1"/>
    </xf>
    <xf numFmtId="4" fontId="13" fillId="8" borderId="6" xfId="12" applyNumberFormat="1" applyFont="1" applyFill="1" applyBorder="1" applyAlignment="1">
      <alignment horizontal="center" vertical="center"/>
    </xf>
    <xf numFmtId="0" fontId="13" fillId="8" borderId="6" xfId="12" applyFont="1" applyFill="1" applyBorder="1" applyAlignment="1">
      <alignment horizontal="center" vertical="center"/>
    </xf>
    <xf numFmtId="0" fontId="13" fillId="8" borderId="6" xfId="12" applyFont="1" applyFill="1" applyBorder="1" applyAlignment="1">
      <alignment horizontal="center" vertical="center" wrapText="1"/>
    </xf>
    <xf numFmtId="0" fontId="13" fillId="8" borderId="7" xfId="12" applyFont="1" applyFill="1" applyBorder="1" applyAlignment="1">
      <alignment horizontal="center" vertical="center"/>
    </xf>
    <xf numFmtId="4" fontId="2" fillId="11" borderId="6" xfId="12" applyNumberFormat="1" applyFont="1" applyFill="1" applyBorder="1" applyAlignment="1">
      <alignment horizontal="left" vertical="center"/>
    </xf>
    <xf numFmtId="0" fontId="2" fillId="11" borderId="6" xfId="12" applyFont="1" applyFill="1" applyBorder="1" applyAlignment="1">
      <alignment horizontal="left" vertical="center"/>
    </xf>
    <xf numFmtId="0" fontId="17" fillId="11" borderId="6" xfId="12" applyFont="1" applyFill="1" applyBorder="1" applyAlignment="1">
      <alignment horizontal="left" vertical="center"/>
    </xf>
    <xf numFmtId="0" fontId="17" fillId="11" borderId="6" xfId="12" applyFont="1" applyFill="1" applyBorder="1" applyAlignment="1">
      <alignment horizontal="center" vertical="center"/>
    </xf>
    <xf numFmtId="0" fontId="17" fillId="11" borderId="7" xfId="12" applyFont="1" applyFill="1" applyBorder="1" applyAlignment="1">
      <alignment horizontal="center" vertical="center"/>
    </xf>
    <xf numFmtId="2" fontId="17" fillId="11" borderId="6" xfId="12" applyNumberFormat="1" applyFont="1" applyFill="1" applyBorder="1" applyAlignment="1">
      <alignment horizontal="left" vertical="center"/>
    </xf>
    <xf numFmtId="4" fontId="4" fillId="0" borderId="0" xfId="12" applyNumberFormat="1" applyFont="1" applyFill="1" applyBorder="1" applyAlignment="1">
      <alignment horizontal="center" vertical="center" wrapText="1"/>
    </xf>
    <xf numFmtId="4" fontId="2" fillId="12" borderId="6" xfId="12" applyNumberFormat="1" applyFont="1" applyFill="1" applyBorder="1" applyAlignment="1">
      <alignment horizontal="left" vertical="center"/>
    </xf>
    <xf numFmtId="0" fontId="2" fillId="12" borderId="6" xfId="12" applyFont="1" applyFill="1" applyBorder="1" applyAlignment="1">
      <alignment horizontal="left" vertical="center"/>
    </xf>
    <xf numFmtId="0" fontId="16" fillId="12" borderId="1" xfId="12" applyFont="1" applyFill="1" applyBorder="1" applyAlignment="1">
      <alignment horizontal="left" vertical="center" wrapText="1"/>
    </xf>
    <xf numFmtId="0" fontId="13" fillId="12" borderId="6" xfId="12" applyFont="1" applyFill="1" applyBorder="1" applyAlignment="1">
      <alignment horizontal="left" vertical="center"/>
    </xf>
    <xf numFmtId="0" fontId="2" fillId="12" borderId="7" xfId="12" applyFont="1" applyFill="1" applyBorder="1" applyAlignment="1">
      <alignment horizontal="left" vertical="center"/>
    </xf>
    <xf numFmtId="4" fontId="2" fillId="0" borderId="6" xfId="12" applyNumberFormat="1" applyFont="1" applyFill="1" applyBorder="1" applyAlignment="1">
      <alignment horizontal="left" vertical="center"/>
    </xf>
    <xf numFmtId="0" fontId="2" fillId="0" borderId="6" xfId="12" applyFont="1" applyFill="1" applyBorder="1" applyAlignment="1">
      <alignment horizontal="left" vertical="center"/>
    </xf>
    <xf numFmtId="0" fontId="2" fillId="0" borderId="6" xfId="12" applyFont="1" applyFill="1" applyBorder="1" applyAlignment="1">
      <alignment horizontal="left" vertical="center" wrapText="1"/>
    </xf>
    <xf numFmtId="0" fontId="2" fillId="0" borderId="0" xfId="12" applyFont="1" applyFill="1" applyBorder="1" applyAlignment="1">
      <alignment horizontal="center" vertical="center"/>
    </xf>
    <xf numFmtId="4" fontId="2" fillId="0" borderId="10" xfId="12" applyNumberFormat="1" applyFont="1" applyFill="1" applyBorder="1" applyAlignment="1">
      <alignment horizontal="center" vertical="center"/>
    </xf>
    <xf numFmtId="4" fontId="2" fillId="0" borderId="9" xfId="12" applyNumberFormat="1" applyFont="1" applyFill="1" applyBorder="1" applyAlignment="1">
      <alignment horizontal="center" vertical="center"/>
    </xf>
    <xf numFmtId="0" fontId="19" fillId="0" borderId="9" xfId="12" applyFont="1" applyFill="1" applyBorder="1" applyAlignment="1">
      <alignment horizontal="center" vertical="center"/>
    </xf>
    <xf numFmtId="0" fontId="2" fillId="0" borderId="2" xfId="12" applyFill="1" applyBorder="1" applyAlignment="1">
      <alignment vertical="center"/>
    </xf>
    <xf numFmtId="0" fontId="6" fillId="0" borderId="24" xfId="12" applyFont="1" applyFill="1" applyBorder="1" applyAlignment="1">
      <alignment horizontal="left" vertical="center"/>
    </xf>
    <xf numFmtId="0" fontId="2" fillId="0" borderId="31" xfId="12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8" xfId="12" applyFont="1" applyFill="1" applyBorder="1" applyAlignment="1">
      <alignment horizontal="center" vertical="center"/>
    </xf>
    <xf numFmtId="166" fontId="20" fillId="13" borderId="17" xfId="0" applyNumberFormat="1" applyFont="1" applyFill="1" applyBorder="1" applyAlignment="1">
      <alignment horizontal="center" vertical="center" wrapText="1" shrinkToFit="1"/>
    </xf>
    <xf numFmtId="166" fontId="20" fillId="13" borderId="18" xfId="0" applyNumberFormat="1" applyFont="1" applyFill="1" applyBorder="1" applyAlignment="1">
      <alignment horizontal="center" vertical="center" wrapText="1" shrinkToFit="1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166" fontId="20" fillId="5" borderId="2" xfId="0" applyNumberFormat="1" applyFont="1" applyFill="1" applyBorder="1" applyAlignment="1">
      <alignment horizontal="center" vertical="center" wrapText="1" shrinkToFit="1"/>
    </xf>
    <xf numFmtId="166" fontId="20" fillId="5" borderId="4" xfId="0" applyNumberFormat="1" applyFont="1" applyFill="1" applyBorder="1" applyAlignment="1">
      <alignment horizontal="center" vertical="center" wrapText="1" shrinkToFit="1"/>
    </xf>
    <xf numFmtId="166" fontId="20" fillId="10" borderId="2" xfId="0" applyNumberFormat="1" applyFont="1" applyFill="1" applyBorder="1" applyAlignment="1">
      <alignment horizontal="center" vertical="center" wrapText="1" shrinkToFit="1"/>
    </xf>
    <xf numFmtId="166" fontId="20" fillId="10" borderId="4" xfId="0" applyNumberFormat="1" applyFont="1" applyFill="1" applyBorder="1" applyAlignment="1">
      <alignment horizontal="center" vertical="center" wrapText="1" shrinkToFit="1"/>
    </xf>
    <xf numFmtId="166" fontId="20" fillId="10" borderId="23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</cellXfs>
  <cellStyles count="13">
    <cellStyle name="Ênfase1 2" xfId="5"/>
    <cellStyle name="Moeda" xfId="6" builtinId="4"/>
    <cellStyle name="Normal" xfId="0" builtinId="0"/>
    <cellStyle name="Normal 2" xfId="4"/>
    <cellStyle name="Normal 3" xfId="9"/>
    <cellStyle name="Normal 4" xfId="12"/>
    <cellStyle name="Normal_Pesquisa no referencial 10 de maio de 2013" xfId="7"/>
    <cellStyle name="Porcentagem" xfId="1" builtinId="5"/>
    <cellStyle name="Porcentagem 2" xfId="10"/>
    <cellStyle name="Texto Explicativo 2 17" xfId="3"/>
    <cellStyle name="Vírgula" xfId="2" builtinId="3"/>
    <cellStyle name="Vírgula 2" xfId="11"/>
    <cellStyle name="Vírgula 3" xfId="8"/>
  </cellStyles>
  <dxfs count="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mruColors>
      <color rgb="FFFFFF66"/>
      <color rgb="FF00FF00"/>
      <color rgb="FF66FFFF"/>
      <color rgb="FFFF3399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4" name="image1.jpe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3964" y="270317"/>
          <a:ext cx="2068286" cy="623902"/>
        </a:xfrm>
        <a:prstGeom prst="rect">
          <a:avLst/>
        </a:prstGeom>
      </xdr:spPr>
    </xdr:pic>
    <xdr:clientData/>
  </xdr:oneCellAnchor>
  <xdr:twoCellAnchor editAs="oneCell">
    <xdr:from>
      <xdr:col>6</xdr:col>
      <xdr:colOff>54428</xdr:colOff>
      <xdr:row>1</xdr:row>
      <xdr:rowOff>95249</xdr:rowOff>
    </xdr:from>
    <xdr:to>
      <xdr:col>7</xdr:col>
      <xdr:colOff>65840</xdr:colOff>
      <xdr:row>1</xdr:row>
      <xdr:rowOff>748392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4B9FD607-37C8-4226-A11C-DAF5312A8A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34107" y="258535"/>
          <a:ext cx="800626" cy="6531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2" name="image1.jpeg">
          <a:extLst>
            <a:ext uri="{FF2B5EF4-FFF2-40B4-BE49-F238E27FC236}">
              <a16:creationId xmlns:a16="http://schemas.microsoft.com/office/drawing/2014/main" xmlns="" id="{467B3590-8CAC-4EEC-9C5A-C9217A48A5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2603" y="268956"/>
          <a:ext cx="2068286" cy="623902"/>
        </a:xfrm>
        <a:prstGeom prst="rect">
          <a:avLst/>
        </a:prstGeom>
      </xdr:spPr>
    </xdr:pic>
    <xdr:clientData/>
  </xdr:oneCellAnchor>
  <xdr:twoCellAnchor editAs="oneCell">
    <xdr:from>
      <xdr:col>6</xdr:col>
      <xdr:colOff>54428</xdr:colOff>
      <xdr:row>1</xdr:row>
      <xdr:rowOff>95249</xdr:rowOff>
    </xdr:from>
    <xdr:to>
      <xdr:col>7</xdr:col>
      <xdr:colOff>65840</xdr:colOff>
      <xdr:row>1</xdr:row>
      <xdr:rowOff>748392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FCA14137-1044-47D1-93C2-38541F30F3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636828" y="257174"/>
          <a:ext cx="801987" cy="6531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149678</xdr:colOff>
      <xdr:row>1</xdr:row>
      <xdr:rowOff>107031</xdr:rowOff>
    </xdr:from>
    <xdr:ext cx="2068286" cy="623902"/>
    <xdr:pic>
      <xdr:nvPicPr>
        <xdr:cNvPr id="2" name="image1.jpeg">
          <a:extLst>
            <a:ext uri="{FF2B5EF4-FFF2-40B4-BE49-F238E27FC236}">
              <a16:creationId xmlns:a16="http://schemas.microsoft.com/office/drawing/2014/main" xmlns="" id="{13B963C5-DF87-4218-8587-AE1567A9D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078" y="268956"/>
          <a:ext cx="2068286" cy="623902"/>
        </a:xfrm>
        <a:prstGeom prst="rect">
          <a:avLst/>
        </a:prstGeom>
      </xdr:spPr>
    </xdr:pic>
    <xdr:clientData/>
  </xdr:oneCellAnchor>
  <xdr:oneCellAnchor>
    <xdr:from>
      <xdr:col>6</xdr:col>
      <xdr:colOff>54428</xdr:colOff>
      <xdr:row>1</xdr:row>
      <xdr:rowOff>95249</xdr:rowOff>
    </xdr:from>
    <xdr:ext cx="800626" cy="653143"/>
    <xdr:pic>
      <xdr:nvPicPr>
        <xdr:cNvPr id="3" name="Imagem 2">
          <a:extLst>
            <a:ext uri="{FF2B5EF4-FFF2-40B4-BE49-F238E27FC236}">
              <a16:creationId xmlns:a16="http://schemas.microsoft.com/office/drawing/2014/main" xmlns="" id="{97D83246-B2C9-4643-B2BD-99C95CEA5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254828" y="257174"/>
          <a:ext cx="800626" cy="653143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36733</xdr:colOff>
      <xdr:row>3</xdr:row>
      <xdr:rowOff>67236</xdr:rowOff>
    </xdr:from>
    <xdr:ext cx="1645920" cy="691896"/>
    <xdr:pic>
      <xdr:nvPicPr>
        <xdr:cNvPr id="2" name="image1.jpeg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792" y="717177"/>
          <a:ext cx="1645920" cy="691896"/>
        </a:xfrm>
        <a:prstGeom prst="rect">
          <a:avLst/>
        </a:prstGeom>
      </xdr:spPr>
    </xdr:pic>
    <xdr:clientData/>
  </xdr:oneCellAnchor>
  <xdr:twoCellAnchor editAs="oneCell">
    <xdr:from>
      <xdr:col>5</xdr:col>
      <xdr:colOff>3350559</xdr:colOff>
      <xdr:row>3</xdr:row>
      <xdr:rowOff>67236</xdr:rowOff>
    </xdr:from>
    <xdr:to>
      <xdr:col>5</xdr:col>
      <xdr:colOff>4155301</xdr:colOff>
      <xdr:row>4</xdr:row>
      <xdr:rowOff>378278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19C72D08-A681-489F-A00B-2D249F0EE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53735" y="717177"/>
          <a:ext cx="804742" cy="6584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50807</xdr:colOff>
      <xdr:row>1</xdr:row>
      <xdr:rowOff>55469</xdr:rowOff>
    </xdr:from>
    <xdr:ext cx="1502664" cy="658367"/>
    <xdr:pic>
      <xdr:nvPicPr>
        <xdr:cNvPr id="2" name="image1.jpeg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8689" y="212351"/>
          <a:ext cx="1502664" cy="658367"/>
        </a:xfrm>
        <a:prstGeom prst="rect">
          <a:avLst/>
        </a:prstGeom>
      </xdr:spPr>
    </xdr:pic>
    <xdr:clientData/>
  </xdr:oneCellAnchor>
  <xdr:twoCellAnchor editAs="oneCell">
    <xdr:from>
      <xdr:col>5</xdr:col>
      <xdr:colOff>2775857</xdr:colOff>
      <xdr:row>1</xdr:row>
      <xdr:rowOff>54428</xdr:rowOff>
    </xdr:from>
    <xdr:to>
      <xdr:col>6</xdr:col>
      <xdr:colOff>29135</xdr:colOff>
      <xdr:row>2</xdr:row>
      <xdr:rowOff>291032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9CE90905-CC7A-4F1C-887E-770D96272F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89964" y="217714"/>
          <a:ext cx="804742" cy="6584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usco-I5/Documents/Planilha%20de%20Composi&#231;&#227;o%20Fusco%20MP%20telec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U's CIVIL"/>
      <sheetName val="CPU's ELE"/>
      <sheetName val="CPU's ELÉTRICA"/>
      <sheetName val="CPU's TELECOM"/>
    </sheetNames>
    <sheetDataSet>
      <sheetData sheetId="0"/>
      <sheetData sheetId="1"/>
      <sheetData sheetId="2">
        <row r="30">
          <cell r="F30" t="str">
            <v>Módulo de tomada (2P+T) padrão brasileiro, 20A-250V, ocupação de 1 módulo, cor branca. Ref: Pial Plus da Pial Legrand.</v>
          </cell>
          <cell r="R30">
            <v>17.720639999999996</v>
          </cell>
        </row>
        <row r="31">
          <cell r="U31">
            <v>7.5945599999999986</v>
          </cell>
        </row>
        <row r="72">
          <cell r="D72">
            <v>37580</v>
          </cell>
        </row>
      </sheetData>
      <sheetData sheetId="3">
        <row r="9">
          <cell r="B9" t="str">
            <v>08.01.02.01.01</v>
          </cell>
          <cell r="F9" t="str">
            <v>Eletroduto em PVC flexível corrugado, não propagante de chama, classe Médio (cor laranja), diâmetro 1” (32mm). Ref.: Tigreflex reforçado ou similar.</v>
          </cell>
          <cell r="R9">
            <v>4.6821599999999997</v>
          </cell>
          <cell r="U9">
            <v>2.00664</v>
          </cell>
        </row>
        <row r="10">
          <cell r="B10" t="str">
            <v>08.01.02.01.02</v>
          </cell>
          <cell r="F10" t="str">
            <v>Eletroduto em PVC rígido, rosqueável, diâmetro 1" (25mm), inclusive conexões.</v>
          </cell>
          <cell r="R10">
            <v>8.9661599999999986</v>
          </cell>
          <cell r="U10">
            <v>3.8426399999999998</v>
          </cell>
        </row>
        <row r="11">
          <cell r="B11" t="str">
            <v>08.01.02.01.03</v>
          </cell>
          <cell r="F11" t="str">
            <v>Eletroduto metálico flexível, fabricado em fita de aço galvanizado, sem revestimento de PVC, diâmetro 1”.</v>
          </cell>
          <cell r="R11">
            <v>5.1609599999999993</v>
          </cell>
          <cell r="U11">
            <v>2.21184</v>
          </cell>
        </row>
        <row r="12">
          <cell r="B12" t="str">
            <v>08.01.02.01.04</v>
          </cell>
          <cell r="F12" t="str">
            <v>Conector macho giratório, fabricado em latão zincado, para fixação por rosca à esquerda em tubo metálico flexível, diâmetro 1”.</v>
          </cell>
          <cell r="R12">
            <v>1.26</v>
          </cell>
          <cell r="U12">
            <v>0.54</v>
          </cell>
        </row>
        <row r="15">
          <cell r="B15" t="str">
            <v>08.01.02.02.01</v>
          </cell>
          <cell r="F15" t="str">
            <v>Tomadas RJ45, categoria 5E, conexão padrão 110IDC. Ref: Furukawa ou similar.</v>
          </cell>
          <cell r="R15">
            <v>8.7998399999999997</v>
          </cell>
          <cell r="U15">
            <v>3.7713599999999996</v>
          </cell>
        </row>
        <row r="16">
          <cell r="B16" t="str">
            <v>08.01.02.02.02</v>
          </cell>
          <cell r="F16" t="str">
            <v>Adaptador de tomada RJ45 em módulo da linha Pial plus, em térmoplástico de alto impacto branco. Ref: Sollan ou similar.</v>
          </cell>
          <cell r="R16">
            <v>3.9715199999999999</v>
          </cell>
          <cell r="U16">
            <v>1.70208</v>
          </cell>
        </row>
        <row r="17">
          <cell r="B17" t="str">
            <v>08.01.02.02.03</v>
          </cell>
          <cell r="F17" t="str">
            <v>Placa 4x4”, em material termoplástico isolante de alto impacto, cor branca, para 1
+ 1 posições. Ref: Pial Plus ou similar</v>
          </cell>
          <cell r="R17">
            <v>6.2294400000000003</v>
          </cell>
          <cell r="U17">
            <v>2.6697600000000001</v>
          </cell>
        </row>
        <row r="18">
          <cell r="B18" t="str">
            <v>08.01.02.02.04</v>
          </cell>
          <cell r="F18" t="str">
            <v>Placa 4x4”, tampa cega. Ref: Pial Plus ou similar.</v>
          </cell>
          <cell r="R18">
            <v>6.2294400000000003</v>
          </cell>
          <cell r="U18">
            <v>2.6697600000000001</v>
          </cell>
        </row>
        <row r="19">
          <cell r="B19" t="str">
            <v>08.01.02.02.05</v>
          </cell>
          <cell r="F19" t="str">
            <v>Módulo tampa cega, ocupação de 1 módulo, cor branca. Ref: Pial Plus da Pial Legrand.</v>
          </cell>
          <cell r="R19">
            <v>5.3166399999999996</v>
          </cell>
          <cell r="U19">
            <v>1.9785599999999999</v>
          </cell>
        </row>
        <row r="20">
          <cell r="B20" t="str">
            <v>08.01.02.02.06</v>
          </cell>
          <cell r="F20" t="str">
            <v>Suporte para placa 4x4”, para 6 módulos. Ref: Pial Plus ou similar.</v>
          </cell>
          <cell r="R20">
            <v>2.6762399999999995</v>
          </cell>
          <cell r="U20">
            <v>1.1469599999999998</v>
          </cell>
        </row>
        <row r="21">
          <cell r="B21" t="str">
            <v>08.01.02.02.07</v>
          </cell>
          <cell r="F21" t="str">
            <v>Caixa 4x4”, em chapa metálica esmaltada.</v>
          </cell>
          <cell r="R21">
            <v>4.4150399999999994</v>
          </cell>
          <cell r="U21">
            <v>1.8921599999999998</v>
          </cell>
        </row>
        <row r="22">
          <cell r="B22" t="str">
            <v>08.01.02.02.08</v>
          </cell>
          <cell r="F22" t="str">
            <v>Caixa 4x4”, em PVC, para gesso/dry wall. Ref.: Tramontina ou similar.</v>
          </cell>
          <cell r="R22">
            <v>8.6083199999999973</v>
          </cell>
          <cell r="U22">
            <v>3.6892799999999992</v>
          </cell>
        </row>
        <row r="23">
          <cell r="B23" t="str">
            <v>08.01.02.02.09</v>
          </cell>
          <cell r="F23" t="str">
            <v>Caixa de piso 4"x 4", para 3 tomadas RJ-45, em alumínio fundido e tampa em latão. Ref: Olivo ou similar</v>
          </cell>
          <cell r="R23">
            <v>38.813040000000001</v>
          </cell>
          <cell r="U23">
            <v>16.634160000000001</v>
          </cell>
        </row>
        <row r="26">
          <cell r="B26" t="str">
            <v>08.01.02.03.01</v>
          </cell>
          <cell r="F26" t="str">
            <v>Cabo UTP de par trançado 4 pares, não blindado, categoria 5E. Ref: Furukawa ou similar.</v>
          </cell>
          <cell r="R26">
            <v>2.4494400000000001</v>
          </cell>
          <cell r="U26">
            <v>1.04976</v>
          </cell>
        </row>
        <row r="27">
          <cell r="B27" t="str">
            <v>08.01.02.03.02</v>
          </cell>
          <cell r="F27" t="str">
            <v>Cabo telefônico CCI-50, 2 pares.</v>
          </cell>
          <cell r="R27">
            <v>0.8819999999999999</v>
          </cell>
          <cell r="U27">
            <v>0.378</v>
          </cell>
        </row>
        <row r="28">
          <cell r="B28" t="str">
            <v>08.01.02.03.03</v>
          </cell>
          <cell r="F28" t="str">
            <v>Cabo HDMI, versão 1.4, com conectores HDMI macho nas duas pontas, comprimento 10m. Ref.:</v>
          </cell>
          <cell r="R28">
            <v>33.211959999999998</v>
          </cell>
          <cell r="U28">
            <v>14.14584</v>
          </cell>
        </row>
        <row r="31">
          <cell r="B31" t="str">
            <v>08.01.02.04.01</v>
          </cell>
          <cell r="F31" t="str">
            <v>Organizador (guia) para cabos, fechado, 19”, 1U, cor bege. Ref: Triunfo ou similar.</v>
          </cell>
          <cell r="R31">
            <v>75.665519999999987</v>
          </cell>
          <cell r="U31">
            <v>32.428079999999994</v>
          </cell>
        </row>
        <row r="32">
          <cell r="B32" t="str">
            <v>08.01.02.04.02</v>
          </cell>
          <cell r="F32" t="str">
            <v>Patch panel, 19”, 24 posições, categoria 5E. Ref: Furukawa ou similar.</v>
          </cell>
          <cell r="R32">
            <v>107.77032</v>
          </cell>
          <cell r="U32">
            <v>46.187280000000001</v>
          </cell>
        </row>
        <row r="33">
          <cell r="B33" t="str">
            <v>08.01.02.04.03</v>
          </cell>
          <cell r="F33" t="str">
            <v xml:space="preserve">Kit de fização de equipamentos compostos de porca gaiola, parafuso e arruela </v>
          </cell>
          <cell r="R33">
            <v>0.70055999999999985</v>
          </cell>
          <cell r="U33">
            <v>0.30023999999999995</v>
          </cell>
        </row>
        <row r="34">
          <cell r="B34" t="str">
            <v>08.01.02.04.04</v>
          </cell>
          <cell r="F34" t="str">
            <v>Identificação, Teste e Certificação de pontos de cabeamento estruturado – Categoria 5E.</v>
          </cell>
          <cell r="R34">
            <v>15.59376</v>
          </cell>
          <cell r="U34">
            <v>6.6830400000000001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42"/>
  <sheetViews>
    <sheetView showGridLines="0" zoomScale="70" zoomScaleNormal="70" workbookViewId="0">
      <pane ySplit="6" topLeftCell="A363" activePane="bottomLeft" state="frozen"/>
      <selection activeCell="C1" sqref="C1"/>
      <selection pane="bottomLeft" activeCell="F374" sqref="F374"/>
    </sheetView>
  </sheetViews>
  <sheetFormatPr defaultRowHeight="12.75" x14ac:dyDescent="0.2"/>
  <cols>
    <col min="1" max="1" width="9.5" style="1" bestFit="1" customWidth="1"/>
    <col min="2" max="2" width="21.6640625" style="1" customWidth="1"/>
    <col min="3" max="3" width="20" style="1" customWidth="1"/>
    <col min="4" max="4" width="121.83203125" style="5" customWidth="1"/>
    <col min="5" max="5" width="10.33203125" style="1" bestFit="1" customWidth="1"/>
    <col min="6" max="6" width="19.33203125" style="1" customWidth="1"/>
    <col min="7" max="7" width="13.83203125" style="29" customWidth="1"/>
    <col min="8" max="8" width="12.83203125" style="29" bestFit="1" customWidth="1"/>
    <col min="9" max="9" width="2.5" style="1" customWidth="1"/>
    <col min="10" max="10" width="21.5" style="1" customWidth="1"/>
    <col min="11" max="11" width="2.33203125" style="1" hidden="1" customWidth="1"/>
    <col min="12" max="12" width="91.6640625" style="1" hidden="1" customWidth="1"/>
    <col min="13" max="16384" width="9.33203125" style="1"/>
  </cols>
  <sheetData>
    <row r="2" spans="1:12" s="2" customFormat="1" ht="65.25" customHeight="1" x14ac:dyDescent="0.2">
      <c r="B2" s="133"/>
      <c r="C2" s="208" t="s">
        <v>389</v>
      </c>
      <c r="D2" s="208"/>
      <c r="E2" s="208"/>
      <c r="F2" s="208"/>
      <c r="G2" s="45"/>
      <c r="H2" s="46"/>
    </row>
    <row r="3" spans="1:12" s="2" customFormat="1" ht="17.25" customHeight="1" x14ac:dyDescent="0.2">
      <c r="B3" s="61" t="s">
        <v>398</v>
      </c>
      <c r="C3" s="61"/>
      <c r="D3" s="62" t="s">
        <v>399</v>
      </c>
      <c r="E3" s="132"/>
      <c r="F3" s="132"/>
      <c r="G3" s="45"/>
      <c r="H3" s="46"/>
      <c r="J3" s="134" t="s">
        <v>653</v>
      </c>
    </row>
    <row r="4" spans="1:12" s="2" customFormat="1" ht="17.25" customHeight="1" x14ac:dyDescent="0.2">
      <c r="B4" s="61" t="s">
        <v>402</v>
      </c>
      <c r="C4" s="61"/>
      <c r="D4" s="62" t="s">
        <v>403</v>
      </c>
      <c r="E4" s="132"/>
      <c r="F4" s="132"/>
      <c r="G4" s="45"/>
      <c r="H4" s="46"/>
      <c r="J4" s="2">
        <v>1.25</v>
      </c>
    </row>
    <row r="5" spans="1:12" x14ac:dyDescent="0.2">
      <c r="B5" s="35" t="s">
        <v>373</v>
      </c>
      <c r="C5" s="17" t="s">
        <v>374</v>
      </c>
      <c r="D5" s="18" t="s">
        <v>375</v>
      </c>
      <c r="E5" s="17" t="s">
        <v>376</v>
      </c>
      <c r="F5" s="17" t="s">
        <v>377</v>
      </c>
      <c r="G5" s="30" t="s">
        <v>378</v>
      </c>
      <c r="H5" s="30" t="s">
        <v>379</v>
      </c>
    </row>
    <row r="6" spans="1:12" x14ac:dyDescent="0.2">
      <c r="C6" s="40"/>
      <c r="D6" s="41"/>
      <c r="E6" s="40"/>
      <c r="F6" s="40"/>
      <c r="G6" s="42"/>
      <c r="H6" s="42"/>
    </row>
    <row r="7" spans="1:12" x14ac:dyDescent="0.2">
      <c r="B7" s="137" t="s">
        <v>388</v>
      </c>
      <c r="C7" s="138" t="s">
        <v>42</v>
      </c>
      <c r="D7" s="139" t="s">
        <v>43</v>
      </c>
      <c r="E7" s="140"/>
      <c r="F7" s="140"/>
      <c r="G7" s="141"/>
      <c r="H7" s="141"/>
    </row>
    <row r="8" spans="1:12" x14ac:dyDescent="0.2">
      <c r="B8" s="35" t="s">
        <v>373</v>
      </c>
      <c r="C8" s="17" t="s">
        <v>374</v>
      </c>
      <c r="D8" s="18" t="s">
        <v>375</v>
      </c>
      <c r="E8" s="17" t="s">
        <v>376</v>
      </c>
      <c r="F8" s="17" t="s">
        <v>377</v>
      </c>
      <c r="G8" s="30" t="s">
        <v>378</v>
      </c>
      <c r="H8" s="30" t="s">
        <v>379</v>
      </c>
      <c r="J8" s="30" t="s">
        <v>654</v>
      </c>
      <c r="L8" s="30" t="s">
        <v>659</v>
      </c>
    </row>
    <row r="9" spans="1:12" s="12" customFormat="1" ht="27" x14ac:dyDescent="0.2">
      <c r="A9" s="26"/>
      <c r="B9" s="36" t="s">
        <v>663</v>
      </c>
      <c r="C9" s="20" t="s">
        <v>188</v>
      </c>
      <c r="D9" s="19" t="s">
        <v>189</v>
      </c>
      <c r="E9" s="20" t="s">
        <v>208</v>
      </c>
      <c r="F9" s="21">
        <v>1</v>
      </c>
      <c r="G9" s="43">
        <v>3568</v>
      </c>
      <c r="H9" s="28">
        <f>F9*G9</f>
        <v>3568</v>
      </c>
      <c r="J9" s="136">
        <f>G9*$J$4</f>
        <v>4460</v>
      </c>
    </row>
    <row r="10" spans="1:12" x14ac:dyDescent="0.2">
      <c r="C10" s="40"/>
      <c r="D10" s="41"/>
      <c r="E10" s="40"/>
      <c r="F10" s="40"/>
      <c r="G10" s="42"/>
      <c r="H10" s="42"/>
    </row>
    <row r="11" spans="1:12" x14ac:dyDescent="0.2">
      <c r="B11" s="137" t="s">
        <v>388</v>
      </c>
      <c r="C11" s="138" t="s">
        <v>44</v>
      </c>
      <c r="D11" s="139" t="s">
        <v>45</v>
      </c>
      <c r="E11" s="140"/>
      <c r="F11" s="140"/>
      <c r="G11" s="141"/>
      <c r="H11" s="141"/>
    </row>
    <row r="12" spans="1:12" x14ac:dyDescent="0.2">
      <c r="B12" s="35" t="s">
        <v>373</v>
      </c>
      <c r="C12" s="17" t="s">
        <v>374</v>
      </c>
      <c r="D12" s="18" t="s">
        <v>375</v>
      </c>
      <c r="E12" s="17" t="s">
        <v>376</v>
      </c>
      <c r="F12" s="17" t="s">
        <v>377</v>
      </c>
      <c r="G12" s="30" t="s">
        <v>378</v>
      </c>
      <c r="H12" s="30" t="s">
        <v>379</v>
      </c>
    </row>
    <row r="13" spans="1:12" s="12" customFormat="1" ht="27" x14ac:dyDescent="0.2">
      <c r="A13" s="26"/>
      <c r="B13" s="36" t="s">
        <v>655</v>
      </c>
      <c r="C13" s="20" t="s">
        <v>188</v>
      </c>
      <c r="D13" s="19" t="s">
        <v>189</v>
      </c>
      <c r="E13" s="20" t="s">
        <v>208</v>
      </c>
      <c r="F13" s="21">
        <v>1</v>
      </c>
      <c r="G13" s="43">
        <v>94.84</v>
      </c>
      <c r="H13" s="28">
        <f>F13*G13</f>
        <v>94.84</v>
      </c>
      <c r="J13" s="151">
        <f>G13*$J$4</f>
        <v>118.55000000000001</v>
      </c>
    </row>
    <row r="14" spans="1:12" x14ac:dyDescent="0.2">
      <c r="C14" s="40"/>
      <c r="D14" s="41"/>
      <c r="E14" s="40"/>
      <c r="F14" s="40"/>
      <c r="G14" s="42"/>
      <c r="H14" s="42"/>
    </row>
    <row r="15" spans="1:12" x14ac:dyDescent="0.2">
      <c r="B15" s="137" t="s">
        <v>388</v>
      </c>
      <c r="C15" s="138" t="s">
        <v>46</v>
      </c>
      <c r="D15" s="139" t="s">
        <v>47</v>
      </c>
      <c r="E15" s="140"/>
      <c r="F15" s="140"/>
      <c r="G15" s="141"/>
      <c r="H15" s="141"/>
    </row>
    <row r="16" spans="1:12" x14ac:dyDescent="0.2">
      <c r="B16" s="35" t="s">
        <v>373</v>
      </c>
      <c r="C16" s="17" t="s">
        <v>374</v>
      </c>
      <c r="D16" s="18" t="s">
        <v>375</v>
      </c>
      <c r="E16" s="17" t="s">
        <v>376</v>
      </c>
      <c r="F16" s="17" t="s">
        <v>377</v>
      </c>
      <c r="G16" s="30" t="s">
        <v>378</v>
      </c>
      <c r="H16" s="30" t="s">
        <v>379</v>
      </c>
    </row>
    <row r="17" spans="1:13" s="12" customFormat="1" ht="25.5" x14ac:dyDescent="0.2">
      <c r="A17" s="26"/>
      <c r="B17" s="37" t="s">
        <v>657</v>
      </c>
      <c r="C17" s="22">
        <v>93572</v>
      </c>
      <c r="D17" s="23" t="s">
        <v>177</v>
      </c>
      <c r="E17" s="22" t="s">
        <v>175</v>
      </c>
      <c r="F17" s="24"/>
      <c r="G17" s="31" t="s">
        <v>178</v>
      </c>
      <c r="H17" s="31">
        <f>SUBTOTAL(9,H18:H24)</f>
        <v>5854.5019999999986</v>
      </c>
      <c r="J17" s="151">
        <f>SUM(G18:G24)*$J$4</f>
        <v>7511.2624999999989</v>
      </c>
      <c r="M17" s="146"/>
    </row>
    <row r="18" spans="1:13" s="12" customFormat="1" ht="13.5" x14ac:dyDescent="0.2">
      <c r="A18" s="26"/>
      <c r="B18" s="36" t="s">
        <v>179</v>
      </c>
      <c r="C18" s="20">
        <v>40818</v>
      </c>
      <c r="D18" s="19" t="s">
        <v>180</v>
      </c>
      <c r="E18" s="20" t="s">
        <v>175</v>
      </c>
      <c r="F18" s="21">
        <v>1</v>
      </c>
      <c r="G18" s="28">
        <v>5445.49</v>
      </c>
      <c r="H18" s="28">
        <f>F18*G18</f>
        <v>5445.49</v>
      </c>
      <c r="J18" s="135"/>
    </row>
    <row r="19" spans="1:13" s="12" customFormat="1" ht="13.5" x14ac:dyDescent="0.2">
      <c r="A19" s="26"/>
      <c r="B19" s="36" t="s">
        <v>179</v>
      </c>
      <c r="C19" s="20">
        <v>40861</v>
      </c>
      <c r="D19" s="19" t="s">
        <v>181</v>
      </c>
      <c r="E19" s="20" t="s">
        <v>175</v>
      </c>
      <c r="F19" s="21">
        <v>1</v>
      </c>
      <c r="G19" s="28">
        <v>138.5</v>
      </c>
      <c r="H19" s="28">
        <f t="shared" ref="H19:H24" si="0">F19*G19</f>
        <v>138.5</v>
      </c>
      <c r="J19" s="135"/>
    </row>
    <row r="20" spans="1:13" s="12" customFormat="1" ht="13.5" x14ac:dyDescent="0.2">
      <c r="A20" s="26"/>
      <c r="B20" s="36" t="s">
        <v>179</v>
      </c>
      <c r="C20" s="20">
        <v>40862</v>
      </c>
      <c r="D20" s="19" t="s">
        <v>182</v>
      </c>
      <c r="E20" s="20" t="s">
        <v>175</v>
      </c>
      <c r="F20" s="21">
        <v>1</v>
      </c>
      <c r="G20" s="28">
        <v>126.3</v>
      </c>
      <c r="H20" s="28">
        <f t="shared" si="0"/>
        <v>126.3</v>
      </c>
      <c r="J20" s="135"/>
      <c r="M20" s="145"/>
    </row>
    <row r="21" spans="1:13" s="12" customFormat="1" ht="13.5" x14ac:dyDescent="0.2">
      <c r="A21" s="26"/>
      <c r="B21" s="36" t="s">
        <v>179</v>
      </c>
      <c r="C21" s="20">
        <v>40863</v>
      </c>
      <c r="D21" s="19" t="s">
        <v>183</v>
      </c>
      <c r="E21" s="20" t="s">
        <v>175</v>
      </c>
      <c r="F21" s="21">
        <v>1</v>
      </c>
      <c r="G21" s="28">
        <v>69.239999999999995</v>
      </c>
      <c r="H21" s="28">
        <f t="shared" si="0"/>
        <v>69.239999999999995</v>
      </c>
      <c r="J21" s="135"/>
    </row>
    <row r="22" spans="1:13" s="12" customFormat="1" ht="13.5" x14ac:dyDescent="0.2">
      <c r="A22" s="26"/>
      <c r="B22" s="36" t="s">
        <v>179</v>
      </c>
      <c r="C22" s="20">
        <v>40864</v>
      </c>
      <c r="D22" s="19" t="s">
        <v>184</v>
      </c>
      <c r="E22" s="20" t="s">
        <v>175</v>
      </c>
      <c r="F22" s="21">
        <v>1</v>
      </c>
      <c r="G22" s="28">
        <v>3.94</v>
      </c>
      <c r="H22" s="28">
        <f t="shared" si="0"/>
        <v>3.94</v>
      </c>
      <c r="J22" s="135"/>
    </row>
    <row r="23" spans="1:13" s="12" customFormat="1" ht="13.5" x14ac:dyDescent="0.2">
      <c r="A23" s="26"/>
      <c r="B23" s="36" t="s">
        <v>185</v>
      </c>
      <c r="C23" s="20">
        <v>93557</v>
      </c>
      <c r="D23" s="19" t="s">
        <v>186</v>
      </c>
      <c r="E23" s="20" t="s">
        <v>175</v>
      </c>
      <c r="F23" s="21">
        <v>0.05</v>
      </c>
      <c r="G23" s="28">
        <v>162.63999999999999</v>
      </c>
      <c r="H23" s="28">
        <f t="shared" si="0"/>
        <v>8.1319999999999997</v>
      </c>
      <c r="J23" s="135"/>
    </row>
    <row r="24" spans="1:13" s="12" customFormat="1" ht="27" x14ac:dyDescent="0.2">
      <c r="A24" s="26"/>
      <c r="B24" s="36" t="s">
        <v>185</v>
      </c>
      <c r="C24" s="20">
        <v>95422</v>
      </c>
      <c r="D24" s="19" t="s">
        <v>187</v>
      </c>
      <c r="E24" s="20" t="s">
        <v>175</v>
      </c>
      <c r="F24" s="21">
        <v>1</v>
      </c>
      <c r="G24" s="28">
        <v>62.9</v>
      </c>
      <c r="H24" s="28">
        <f t="shared" si="0"/>
        <v>62.9</v>
      </c>
      <c r="J24" s="135"/>
    </row>
    <row r="25" spans="1:13" x14ac:dyDescent="0.2">
      <c r="C25" s="40"/>
      <c r="D25" s="41"/>
      <c r="E25" s="40"/>
      <c r="F25" s="40"/>
      <c r="G25" s="42"/>
      <c r="H25" s="42"/>
    </row>
    <row r="26" spans="1:13" x14ac:dyDescent="0.2">
      <c r="B26" s="137" t="s">
        <v>388</v>
      </c>
      <c r="C26" s="138" t="s">
        <v>48</v>
      </c>
      <c r="D26" s="139" t="s">
        <v>49</v>
      </c>
      <c r="E26" s="140"/>
      <c r="F26" s="140"/>
      <c r="G26" s="141"/>
      <c r="H26" s="141"/>
    </row>
    <row r="27" spans="1:13" x14ac:dyDescent="0.2">
      <c r="A27" s="26"/>
      <c r="B27" s="35" t="s">
        <v>373</v>
      </c>
      <c r="C27" s="17" t="s">
        <v>374</v>
      </c>
      <c r="D27" s="18" t="s">
        <v>375</v>
      </c>
      <c r="E27" s="17" t="s">
        <v>376</v>
      </c>
      <c r="F27" s="17" t="s">
        <v>377</v>
      </c>
      <c r="G27" s="30" t="s">
        <v>378</v>
      </c>
      <c r="H27" s="30" t="s">
        <v>379</v>
      </c>
    </row>
    <row r="28" spans="1:13" s="12" customFormat="1" ht="27" x14ac:dyDescent="0.2">
      <c r="A28" s="26"/>
      <c r="B28" s="36" t="s">
        <v>385</v>
      </c>
      <c r="C28" s="20"/>
      <c r="D28" s="19" t="s">
        <v>50</v>
      </c>
      <c r="E28" s="20">
        <v>1</v>
      </c>
      <c r="F28" s="21">
        <v>1</v>
      </c>
      <c r="G28" s="28">
        <v>296.35000000000002</v>
      </c>
      <c r="H28" s="28">
        <f t="shared" ref="H28" si="1">F28*G28</f>
        <v>296.35000000000002</v>
      </c>
      <c r="J28" s="136">
        <f>G28*$J$4</f>
        <v>370.4375</v>
      </c>
    </row>
    <row r="29" spans="1:13" x14ac:dyDescent="0.2">
      <c r="C29" s="40"/>
      <c r="D29" s="41"/>
      <c r="E29" s="40"/>
      <c r="F29" s="40"/>
      <c r="G29" s="42"/>
      <c r="H29" s="42"/>
    </row>
    <row r="30" spans="1:13" x14ac:dyDescent="0.2">
      <c r="B30" s="137" t="s">
        <v>388</v>
      </c>
      <c r="C30" s="138" t="s">
        <v>51</v>
      </c>
      <c r="D30" s="139" t="s">
        <v>52</v>
      </c>
      <c r="E30" s="140"/>
      <c r="F30" s="140"/>
      <c r="G30" s="141"/>
      <c r="H30" s="141"/>
    </row>
    <row r="31" spans="1:13" x14ac:dyDescent="0.2">
      <c r="B31" s="35" t="s">
        <v>373</v>
      </c>
      <c r="C31" s="17" t="s">
        <v>374</v>
      </c>
      <c r="D31" s="18" t="s">
        <v>375</v>
      </c>
      <c r="E31" s="17" t="s">
        <v>376</v>
      </c>
      <c r="F31" s="17" t="s">
        <v>377</v>
      </c>
      <c r="G31" s="30" t="s">
        <v>378</v>
      </c>
      <c r="H31" s="30" t="s">
        <v>379</v>
      </c>
    </row>
    <row r="32" spans="1:13" s="12" customFormat="1" x14ac:dyDescent="0.2">
      <c r="A32" s="26"/>
      <c r="B32" s="37" t="s">
        <v>190</v>
      </c>
      <c r="C32" s="22" t="s">
        <v>8</v>
      </c>
      <c r="D32" s="23" t="s">
        <v>191</v>
      </c>
      <c r="E32" s="22"/>
      <c r="F32" s="24"/>
      <c r="G32" s="31"/>
      <c r="H32" s="31">
        <v>1723.44</v>
      </c>
    </row>
    <row r="33" spans="1:10" s="12" customFormat="1" ht="13.5" x14ac:dyDescent="0.2">
      <c r="A33" s="26"/>
      <c r="B33" s="36" t="s">
        <v>192</v>
      </c>
      <c r="C33" s="20" t="s">
        <v>193</v>
      </c>
      <c r="D33" s="19" t="s">
        <v>194</v>
      </c>
      <c r="E33" s="20" t="s">
        <v>341</v>
      </c>
      <c r="F33" s="148">
        <v>1</v>
      </c>
      <c r="G33" s="28">
        <v>1723.44</v>
      </c>
      <c r="H33" s="28">
        <f>F33*G33</f>
        <v>1723.44</v>
      </c>
      <c r="J33" s="136">
        <f>H33*J4</f>
        <v>2154.3000000000002</v>
      </c>
    </row>
    <row r="34" spans="1:10" x14ac:dyDescent="0.2">
      <c r="C34" s="40"/>
      <c r="D34" s="41"/>
      <c r="E34" s="40"/>
      <c r="F34" s="40"/>
      <c r="G34" s="42"/>
      <c r="H34" s="42"/>
    </row>
    <row r="35" spans="1:10" x14ac:dyDescent="0.2">
      <c r="B35" s="137" t="s">
        <v>388</v>
      </c>
      <c r="C35" s="138" t="s">
        <v>53</v>
      </c>
      <c r="D35" s="139" t="s">
        <v>54</v>
      </c>
      <c r="E35" s="140"/>
      <c r="F35" s="140"/>
      <c r="G35" s="141"/>
      <c r="H35" s="141"/>
    </row>
    <row r="36" spans="1:10" x14ac:dyDescent="0.2">
      <c r="A36" s="26"/>
      <c r="B36" s="35" t="s">
        <v>373</v>
      </c>
      <c r="C36" s="17" t="s">
        <v>374</v>
      </c>
      <c r="D36" s="18" t="s">
        <v>375</v>
      </c>
      <c r="E36" s="17" t="s">
        <v>376</v>
      </c>
      <c r="F36" s="17" t="s">
        <v>377</v>
      </c>
      <c r="G36" s="30" t="s">
        <v>378</v>
      </c>
      <c r="H36" s="30" t="s">
        <v>379</v>
      </c>
    </row>
    <row r="37" spans="1:10" s="12" customFormat="1" x14ac:dyDescent="0.2">
      <c r="A37" s="26"/>
      <c r="B37" s="37" t="s">
        <v>196</v>
      </c>
      <c r="C37" s="22" t="s">
        <v>27</v>
      </c>
      <c r="D37" s="23" t="s">
        <v>197</v>
      </c>
      <c r="E37" s="22" t="s">
        <v>198</v>
      </c>
      <c r="F37" s="24"/>
      <c r="G37" s="31" t="s">
        <v>178</v>
      </c>
      <c r="H37" s="31">
        <v>45.570000000000007</v>
      </c>
      <c r="J37" s="136">
        <f>H37*J4</f>
        <v>56.962500000000006</v>
      </c>
    </row>
    <row r="38" spans="1:10" s="12" customFormat="1" ht="13.5" x14ac:dyDescent="0.2">
      <c r="A38" s="26"/>
      <c r="B38" s="36" t="s">
        <v>179</v>
      </c>
      <c r="C38" s="20">
        <v>1106</v>
      </c>
      <c r="D38" s="19" t="s">
        <v>199</v>
      </c>
      <c r="E38" s="20" t="s">
        <v>200</v>
      </c>
      <c r="F38" s="21">
        <v>0.6</v>
      </c>
      <c r="G38" s="28">
        <v>0.59</v>
      </c>
      <c r="H38" s="28">
        <v>0.35</v>
      </c>
      <c r="J38" s="135"/>
    </row>
    <row r="39" spans="1:10" s="12" customFormat="1" ht="13.5" x14ac:dyDescent="0.2">
      <c r="A39" s="26"/>
      <c r="B39" s="36" t="s">
        <v>179</v>
      </c>
      <c r="C39" s="20">
        <v>1351</v>
      </c>
      <c r="D39" s="19" t="s">
        <v>201</v>
      </c>
      <c r="E39" s="20" t="s">
        <v>195</v>
      </c>
      <c r="F39" s="21">
        <v>0.22727269999999999</v>
      </c>
      <c r="G39" s="28">
        <v>15.85</v>
      </c>
      <c r="H39" s="28">
        <v>3.6</v>
      </c>
      <c r="J39" s="135"/>
    </row>
    <row r="40" spans="1:10" s="12" customFormat="1" ht="13.5" x14ac:dyDescent="0.2">
      <c r="A40" s="26"/>
      <c r="B40" s="36" t="s">
        <v>179</v>
      </c>
      <c r="C40" s="20">
        <v>4491</v>
      </c>
      <c r="D40" s="19" t="s">
        <v>202</v>
      </c>
      <c r="E40" s="20" t="s">
        <v>203</v>
      </c>
      <c r="F40" s="21">
        <v>1.58</v>
      </c>
      <c r="G40" s="28">
        <v>6.24</v>
      </c>
      <c r="H40" s="28">
        <v>9.86</v>
      </c>
      <c r="J40" s="135"/>
    </row>
    <row r="41" spans="1:10" s="12" customFormat="1" ht="13.5" x14ac:dyDescent="0.2">
      <c r="A41" s="26"/>
      <c r="B41" s="36" t="s">
        <v>179</v>
      </c>
      <c r="C41" s="20">
        <v>5061</v>
      </c>
      <c r="D41" s="19" t="s">
        <v>204</v>
      </c>
      <c r="E41" s="20" t="s">
        <v>200</v>
      </c>
      <c r="F41" s="21">
        <v>0.15</v>
      </c>
      <c r="G41" s="28">
        <v>7.7</v>
      </c>
      <c r="H41" s="28">
        <v>1.1599999999999999</v>
      </c>
      <c r="J41" s="135"/>
    </row>
    <row r="42" spans="1:10" s="12" customFormat="1" ht="13.5" x14ac:dyDescent="0.2">
      <c r="A42" s="26"/>
      <c r="B42" s="36" t="s">
        <v>179</v>
      </c>
      <c r="C42" s="20">
        <v>5333</v>
      </c>
      <c r="D42" s="19" t="s">
        <v>205</v>
      </c>
      <c r="E42" s="20" t="s">
        <v>206</v>
      </c>
      <c r="F42" s="21">
        <v>2.1999999999999999E-2</v>
      </c>
      <c r="G42" s="28">
        <v>16.87</v>
      </c>
      <c r="H42" s="28">
        <v>0.37</v>
      </c>
      <c r="J42" s="135"/>
    </row>
    <row r="43" spans="1:10" s="12" customFormat="1" ht="13.5" x14ac:dyDescent="0.2">
      <c r="A43" s="26"/>
      <c r="B43" s="36" t="s">
        <v>185</v>
      </c>
      <c r="C43" s="20">
        <v>88262</v>
      </c>
      <c r="D43" s="19" t="s">
        <v>207</v>
      </c>
      <c r="E43" s="20" t="s">
        <v>208</v>
      </c>
      <c r="F43" s="21">
        <v>0.8</v>
      </c>
      <c r="G43" s="28">
        <v>16.940000000000001</v>
      </c>
      <c r="H43" s="28">
        <v>13.55</v>
      </c>
      <c r="J43" s="135"/>
    </row>
    <row r="44" spans="1:10" s="12" customFormat="1" ht="13.5" x14ac:dyDescent="0.2">
      <c r="A44" s="26"/>
      <c r="B44" s="36" t="s">
        <v>185</v>
      </c>
      <c r="C44" s="20">
        <v>88310</v>
      </c>
      <c r="D44" s="19" t="s">
        <v>209</v>
      </c>
      <c r="E44" s="20" t="s">
        <v>208</v>
      </c>
      <c r="F44" s="21">
        <v>0.3</v>
      </c>
      <c r="G44" s="28">
        <v>16.98</v>
      </c>
      <c r="H44" s="28">
        <v>5.09</v>
      </c>
      <c r="J44" s="135"/>
    </row>
    <row r="45" spans="1:10" s="12" customFormat="1" ht="13.5" x14ac:dyDescent="0.2">
      <c r="A45" s="26"/>
      <c r="B45" s="36" t="s">
        <v>185</v>
      </c>
      <c r="C45" s="20">
        <v>88316</v>
      </c>
      <c r="D45" s="19" t="s">
        <v>210</v>
      </c>
      <c r="E45" s="20" t="s">
        <v>208</v>
      </c>
      <c r="F45" s="21">
        <v>0.95</v>
      </c>
      <c r="G45" s="28">
        <v>12.2</v>
      </c>
      <c r="H45" s="28">
        <v>11.59</v>
      </c>
      <c r="J45" s="135"/>
    </row>
    <row r="46" spans="1:10" x14ac:dyDescent="0.2">
      <c r="C46" s="40"/>
      <c r="D46" s="41"/>
      <c r="E46" s="40"/>
      <c r="F46" s="40"/>
      <c r="G46" s="42"/>
      <c r="H46" s="42"/>
    </row>
    <row r="47" spans="1:10" x14ac:dyDescent="0.2">
      <c r="B47" s="137" t="s">
        <v>388</v>
      </c>
      <c r="C47" s="138" t="s">
        <v>55</v>
      </c>
      <c r="D47" s="139" t="s">
        <v>56</v>
      </c>
      <c r="E47" s="140"/>
      <c r="F47" s="140"/>
      <c r="G47" s="141"/>
      <c r="H47" s="141"/>
    </row>
    <row r="48" spans="1:10" x14ac:dyDescent="0.2">
      <c r="A48" s="26"/>
      <c r="B48" s="35" t="s">
        <v>373</v>
      </c>
      <c r="C48" s="17" t="s">
        <v>374</v>
      </c>
      <c r="D48" s="18" t="s">
        <v>375</v>
      </c>
      <c r="E48" s="17" t="s">
        <v>376</v>
      </c>
      <c r="F48" s="17" t="s">
        <v>377</v>
      </c>
      <c r="G48" s="30" t="s">
        <v>378</v>
      </c>
      <c r="H48" s="30" t="s">
        <v>379</v>
      </c>
    </row>
    <row r="49" spans="1:10" s="12" customFormat="1" x14ac:dyDescent="0.2">
      <c r="A49" s="26"/>
      <c r="B49" s="37" t="s">
        <v>196</v>
      </c>
      <c r="C49" s="22">
        <v>72215</v>
      </c>
      <c r="D49" s="23" t="s">
        <v>211</v>
      </c>
      <c r="E49" s="22" t="s">
        <v>212</v>
      </c>
      <c r="F49" s="24"/>
      <c r="G49" s="31" t="s">
        <v>178</v>
      </c>
      <c r="H49" s="31">
        <v>30.5</v>
      </c>
      <c r="J49" s="136">
        <f>H49*$J$4</f>
        <v>38.125</v>
      </c>
    </row>
    <row r="50" spans="1:10" s="12" customFormat="1" ht="13.5" x14ac:dyDescent="0.2">
      <c r="A50" s="26"/>
      <c r="B50" s="36" t="s">
        <v>185</v>
      </c>
      <c r="C50" s="20">
        <v>88316</v>
      </c>
      <c r="D50" s="19" t="s">
        <v>210</v>
      </c>
      <c r="E50" s="20" t="s">
        <v>208</v>
      </c>
      <c r="F50" s="21">
        <v>2.5</v>
      </c>
      <c r="G50" s="28">
        <v>12.2</v>
      </c>
      <c r="H50" s="28">
        <v>30.5</v>
      </c>
      <c r="J50" s="135"/>
    </row>
    <row r="51" spans="1:10" x14ac:dyDescent="0.2">
      <c r="C51" s="40"/>
      <c r="D51" s="41"/>
      <c r="E51" s="40"/>
      <c r="F51" s="40"/>
      <c r="G51" s="42"/>
      <c r="H51" s="42"/>
    </row>
    <row r="52" spans="1:10" x14ac:dyDescent="0.2">
      <c r="B52" s="137" t="s">
        <v>388</v>
      </c>
      <c r="C52" s="138" t="s">
        <v>57</v>
      </c>
      <c r="D52" s="139" t="s">
        <v>58</v>
      </c>
      <c r="E52" s="140"/>
      <c r="F52" s="140"/>
      <c r="G52" s="141"/>
      <c r="H52" s="141"/>
    </row>
    <row r="53" spans="1:10" x14ac:dyDescent="0.2">
      <c r="A53" s="26"/>
      <c r="B53" s="35" t="s">
        <v>373</v>
      </c>
      <c r="C53" s="17" t="s">
        <v>374</v>
      </c>
      <c r="D53" s="18" t="s">
        <v>375</v>
      </c>
      <c r="E53" s="17" t="s">
        <v>376</v>
      </c>
      <c r="F53" s="17" t="s">
        <v>377</v>
      </c>
      <c r="G53" s="30" t="s">
        <v>378</v>
      </c>
      <c r="H53" s="30" t="s">
        <v>379</v>
      </c>
    </row>
    <row r="54" spans="1:10" s="12" customFormat="1" x14ac:dyDescent="0.2">
      <c r="A54" s="26"/>
      <c r="B54" s="37" t="s">
        <v>190</v>
      </c>
      <c r="C54" s="22" t="s">
        <v>10</v>
      </c>
      <c r="D54" s="23" t="s">
        <v>213</v>
      </c>
      <c r="E54" s="22" t="s">
        <v>214</v>
      </c>
      <c r="F54" s="24"/>
      <c r="G54" s="31"/>
      <c r="H54" s="31">
        <v>5.5708000000000002</v>
      </c>
      <c r="J54" s="136">
        <f>H54*$J$4</f>
        <v>6.9634999999999998</v>
      </c>
    </row>
    <row r="55" spans="1:10" s="12" customFormat="1" ht="13.5" x14ac:dyDescent="0.2">
      <c r="A55" s="26"/>
      <c r="B55" s="36" t="s">
        <v>215</v>
      </c>
      <c r="C55" s="20" t="s">
        <v>216</v>
      </c>
      <c r="D55" s="19" t="s">
        <v>210</v>
      </c>
      <c r="E55" s="20" t="s">
        <v>208</v>
      </c>
      <c r="F55" s="21">
        <v>0.4</v>
      </c>
      <c r="G55" s="28">
        <v>12.219999999999999</v>
      </c>
      <c r="H55" s="28">
        <v>4.8879999999999999</v>
      </c>
      <c r="J55" s="135"/>
    </row>
    <row r="56" spans="1:10" s="12" customFormat="1" ht="13.5" x14ac:dyDescent="0.2">
      <c r="A56" s="26"/>
      <c r="B56" s="36" t="s">
        <v>215</v>
      </c>
      <c r="C56" s="20" t="s">
        <v>217</v>
      </c>
      <c r="D56" s="19" t="s">
        <v>218</v>
      </c>
      <c r="E56" s="20" t="s">
        <v>208</v>
      </c>
      <c r="F56" s="21">
        <v>0.04</v>
      </c>
      <c r="G56" s="28">
        <v>17.07</v>
      </c>
      <c r="H56" s="28">
        <v>0.68280000000000007</v>
      </c>
      <c r="J56" s="135"/>
    </row>
    <row r="57" spans="1:10" x14ac:dyDescent="0.2">
      <c r="C57" s="40"/>
      <c r="D57" s="41"/>
      <c r="E57" s="40"/>
      <c r="F57" s="40"/>
      <c r="G57" s="42"/>
      <c r="H57" s="42"/>
    </row>
    <row r="58" spans="1:10" x14ac:dyDescent="0.2">
      <c r="B58" s="137" t="s">
        <v>388</v>
      </c>
      <c r="C58" s="138" t="s">
        <v>59</v>
      </c>
      <c r="D58" s="139" t="s">
        <v>60</v>
      </c>
      <c r="E58" s="140"/>
      <c r="F58" s="140"/>
      <c r="G58" s="141"/>
      <c r="H58" s="141"/>
    </row>
    <row r="59" spans="1:10" x14ac:dyDescent="0.2">
      <c r="A59" s="26"/>
      <c r="B59" s="35" t="s">
        <v>373</v>
      </c>
      <c r="C59" s="17" t="s">
        <v>374</v>
      </c>
      <c r="D59" s="18" t="s">
        <v>375</v>
      </c>
      <c r="E59" s="17" t="s">
        <v>376</v>
      </c>
      <c r="F59" s="17" t="s">
        <v>377</v>
      </c>
      <c r="G59" s="30" t="s">
        <v>378</v>
      </c>
      <c r="H59" s="30" t="s">
        <v>379</v>
      </c>
    </row>
    <row r="60" spans="1:10" s="12" customFormat="1" x14ac:dyDescent="0.2">
      <c r="A60" s="26"/>
      <c r="B60" s="37" t="s">
        <v>190</v>
      </c>
      <c r="C60" s="22" t="s">
        <v>35</v>
      </c>
      <c r="D60" s="23" t="s">
        <v>219</v>
      </c>
      <c r="E60" s="22" t="s">
        <v>214</v>
      </c>
      <c r="F60" s="24"/>
      <c r="G60" s="31"/>
      <c r="H60" s="31">
        <v>9.8854599999999984</v>
      </c>
      <c r="J60" s="136">
        <f>H60*$J$4</f>
        <v>12.356824999999997</v>
      </c>
    </row>
    <row r="61" spans="1:10" s="12" customFormat="1" ht="13.5" x14ac:dyDescent="0.2">
      <c r="A61" s="26"/>
      <c r="B61" s="36" t="s">
        <v>215</v>
      </c>
      <c r="C61" s="20" t="s">
        <v>216</v>
      </c>
      <c r="D61" s="19" t="s">
        <v>210</v>
      </c>
      <c r="E61" s="20" t="s">
        <v>208</v>
      </c>
      <c r="F61" s="21">
        <v>0.7</v>
      </c>
      <c r="G61" s="28">
        <v>12.219999999999999</v>
      </c>
      <c r="H61" s="28">
        <v>8.5539999999999985</v>
      </c>
      <c r="J61" s="135"/>
    </row>
    <row r="62" spans="1:10" s="12" customFormat="1" ht="13.5" x14ac:dyDescent="0.2">
      <c r="A62" s="26"/>
      <c r="B62" s="36" t="s">
        <v>215</v>
      </c>
      <c r="C62" s="20" t="s">
        <v>217</v>
      </c>
      <c r="D62" s="19" t="s">
        <v>218</v>
      </c>
      <c r="E62" s="20" t="s">
        <v>208</v>
      </c>
      <c r="F62" s="21">
        <v>7.8E-2</v>
      </c>
      <c r="G62" s="28">
        <v>17.07</v>
      </c>
      <c r="H62" s="28">
        <v>1.3314600000000001</v>
      </c>
      <c r="J62" s="135"/>
    </row>
    <row r="63" spans="1:10" x14ac:dyDescent="0.2">
      <c r="C63" s="40"/>
      <c r="D63" s="41"/>
      <c r="E63" s="40"/>
      <c r="F63" s="40"/>
      <c r="G63" s="42"/>
      <c r="H63" s="42"/>
    </row>
    <row r="64" spans="1:10" x14ac:dyDescent="0.2">
      <c r="B64" s="137" t="s">
        <v>388</v>
      </c>
      <c r="C64" s="138" t="s">
        <v>61</v>
      </c>
      <c r="D64" s="139" t="s">
        <v>62</v>
      </c>
      <c r="E64" s="140"/>
      <c r="F64" s="140"/>
      <c r="G64" s="141"/>
      <c r="H64" s="141"/>
    </row>
    <row r="65" spans="1:12" x14ac:dyDescent="0.2">
      <c r="A65" s="26"/>
      <c r="B65" s="35" t="s">
        <v>373</v>
      </c>
      <c r="C65" s="17" t="s">
        <v>374</v>
      </c>
      <c r="D65" s="18" t="s">
        <v>375</v>
      </c>
      <c r="E65" s="17" t="s">
        <v>376</v>
      </c>
      <c r="F65" s="17" t="s">
        <v>377</v>
      </c>
      <c r="G65" s="30" t="s">
        <v>378</v>
      </c>
      <c r="H65" s="30" t="s">
        <v>379</v>
      </c>
    </row>
    <row r="66" spans="1:12" s="12" customFormat="1" x14ac:dyDescent="0.2">
      <c r="A66" s="26"/>
      <c r="B66" s="37" t="s">
        <v>190</v>
      </c>
      <c r="C66" s="22" t="s">
        <v>11</v>
      </c>
      <c r="D66" s="23" t="s">
        <v>220</v>
      </c>
      <c r="E66" s="22" t="s">
        <v>214</v>
      </c>
      <c r="F66" s="24"/>
      <c r="G66" s="31"/>
      <c r="H66" s="31">
        <v>8.3561999999999994</v>
      </c>
      <c r="J66" s="136">
        <f>H66*$J$4</f>
        <v>10.44525</v>
      </c>
    </row>
    <row r="67" spans="1:12" s="12" customFormat="1" ht="13.5" x14ac:dyDescent="0.2">
      <c r="A67" s="26"/>
      <c r="B67" s="36" t="s">
        <v>215</v>
      </c>
      <c r="C67" s="20" t="s">
        <v>216</v>
      </c>
      <c r="D67" s="19" t="s">
        <v>210</v>
      </c>
      <c r="E67" s="20" t="s">
        <v>208</v>
      </c>
      <c r="F67" s="21">
        <v>0.6</v>
      </c>
      <c r="G67" s="28">
        <v>12.219999999999999</v>
      </c>
      <c r="H67" s="28">
        <v>7.331999999999999</v>
      </c>
      <c r="J67" s="135"/>
    </row>
    <row r="68" spans="1:12" s="12" customFormat="1" ht="13.5" x14ac:dyDescent="0.2">
      <c r="A68" s="26"/>
      <c r="B68" s="36" t="s">
        <v>215</v>
      </c>
      <c r="C68" s="20" t="s">
        <v>217</v>
      </c>
      <c r="D68" s="19" t="s">
        <v>218</v>
      </c>
      <c r="E68" s="20" t="s">
        <v>208</v>
      </c>
      <c r="F68" s="21">
        <v>0.06</v>
      </c>
      <c r="G68" s="28">
        <v>17.07</v>
      </c>
      <c r="H68" s="28">
        <v>1.0242</v>
      </c>
      <c r="J68" s="135"/>
    </row>
    <row r="69" spans="1:12" x14ac:dyDescent="0.2">
      <c r="C69" s="40"/>
      <c r="D69" s="41"/>
      <c r="E69" s="40"/>
      <c r="F69" s="40"/>
      <c r="G69" s="42"/>
      <c r="H69" s="42"/>
    </row>
    <row r="70" spans="1:12" x14ac:dyDescent="0.2">
      <c r="B70" s="137" t="s">
        <v>388</v>
      </c>
      <c r="C70" s="138" t="s">
        <v>63</v>
      </c>
      <c r="D70" s="139" t="s">
        <v>64</v>
      </c>
      <c r="E70" s="140"/>
      <c r="F70" s="140"/>
      <c r="G70" s="141"/>
      <c r="H70" s="141"/>
    </row>
    <row r="71" spans="1:12" x14ac:dyDescent="0.2">
      <c r="A71" s="26"/>
      <c r="B71" s="35" t="s">
        <v>373</v>
      </c>
      <c r="C71" s="17" t="s">
        <v>374</v>
      </c>
      <c r="D71" s="18" t="s">
        <v>375</v>
      </c>
      <c r="E71" s="17" t="s">
        <v>376</v>
      </c>
      <c r="F71" s="17" t="s">
        <v>377</v>
      </c>
      <c r="G71" s="30" t="s">
        <v>378</v>
      </c>
      <c r="H71" s="30" t="s">
        <v>379</v>
      </c>
    </row>
    <row r="72" spans="1:12" x14ac:dyDescent="0.2">
      <c r="A72" s="26"/>
      <c r="B72" s="37"/>
      <c r="C72" s="22"/>
      <c r="D72" s="23" t="s">
        <v>656</v>
      </c>
      <c r="E72" s="22"/>
      <c r="F72" s="24"/>
      <c r="G72" s="31"/>
      <c r="H72" s="31">
        <f>H73</f>
        <v>5.83</v>
      </c>
    </row>
    <row r="73" spans="1:12" s="12" customFormat="1" ht="13.5" x14ac:dyDescent="0.2">
      <c r="A73" s="26"/>
      <c r="B73" s="36" t="s">
        <v>26</v>
      </c>
      <c r="C73" s="20" t="s">
        <v>221</v>
      </c>
      <c r="D73" s="19" t="s">
        <v>222</v>
      </c>
      <c r="E73" s="20" t="s">
        <v>208</v>
      </c>
      <c r="F73" s="21">
        <v>0.5</v>
      </c>
      <c r="G73" s="28">
        <v>11.66</v>
      </c>
      <c r="H73" s="28">
        <f>F73*G73</f>
        <v>5.83</v>
      </c>
      <c r="J73" s="151">
        <f>H72*$J$4</f>
        <v>7.2874999999999996</v>
      </c>
      <c r="L73" s="147"/>
    </row>
    <row r="74" spans="1:12" x14ac:dyDescent="0.2">
      <c r="C74" s="40"/>
      <c r="D74" s="41"/>
      <c r="E74" s="40"/>
      <c r="F74" s="40"/>
      <c r="G74" s="42"/>
      <c r="H74" s="42"/>
      <c r="L74" s="5"/>
    </row>
    <row r="75" spans="1:12" x14ac:dyDescent="0.2">
      <c r="B75" s="137" t="s">
        <v>388</v>
      </c>
      <c r="C75" s="138" t="s">
        <v>65</v>
      </c>
      <c r="D75" s="139" t="s">
        <v>66</v>
      </c>
      <c r="E75" s="140"/>
      <c r="F75" s="140"/>
      <c r="G75" s="141"/>
      <c r="H75" s="141"/>
    </row>
    <row r="76" spans="1:12" x14ac:dyDescent="0.2">
      <c r="A76" s="26"/>
      <c r="B76" s="35" t="s">
        <v>373</v>
      </c>
      <c r="C76" s="17" t="s">
        <v>374</v>
      </c>
      <c r="D76" s="18" t="s">
        <v>375</v>
      </c>
      <c r="E76" s="17" t="s">
        <v>376</v>
      </c>
      <c r="F76" s="17" t="s">
        <v>377</v>
      </c>
      <c r="G76" s="30" t="s">
        <v>378</v>
      </c>
      <c r="H76" s="30" t="s">
        <v>379</v>
      </c>
    </row>
    <row r="77" spans="1:12" s="12" customFormat="1" ht="13.5" x14ac:dyDescent="0.2">
      <c r="A77" s="26"/>
      <c r="B77" s="36" t="s">
        <v>26</v>
      </c>
      <c r="C77" s="20" t="s">
        <v>221</v>
      </c>
      <c r="D77" s="19" t="s">
        <v>222</v>
      </c>
      <c r="E77" s="20" t="s">
        <v>208</v>
      </c>
      <c r="F77" s="21">
        <v>1</v>
      </c>
      <c r="G77" s="28">
        <v>11.66</v>
      </c>
      <c r="H77" s="28">
        <f>F77*G77</f>
        <v>11.66</v>
      </c>
      <c r="J77" s="136">
        <f>G77*$J$4</f>
        <v>14.574999999999999</v>
      </c>
    </row>
    <row r="78" spans="1:12" x14ac:dyDescent="0.2">
      <c r="C78" s="40"/>
      <c r="D78" s="41"/>
      <c r="E78" s="40"/>
      <c r="F78" s="40"/>
      <c r="G78" s="42"/>
      <c r="H78" s="42"/>
    </row>
    <row r="79" spans="1:12" x14ac:dyDescent="0.2">
      <c r="B79" s="137" t="s">
        <v>388</v>
      </c>
      <c r="C79" s="138" t="s">
        <v>67</v>
      </c>
      <c r="D79" s="139" t="s">
        <v>68</v>
      </c>
      <c r="E79" s="140"/>
      <c r="F79" s="140"/>
      <c r="G79" s="141"/>
      <c r="H79" s="141"/>
    </row>
    <row r="80" spans="1:12" x14ac:dyDescent="0.2">
      <c r="B80" s="35" t="s">
        <v>373</v>
      </c>
      <c r="C80" s="17" t="s">
        <v>374</v>
      </c>
      <c r="D80" s="18" t="s">
        <v>375</v>
      </c>
      <c r="E80" s="17" t="s">
        <v>376</v>
      </c>
      <c r="F80" s="17" t="s">
        <v>377</v>
      </c>
      <c r="G80" s="30" t="s">
        <v>378</v>
      </c>
      <c r="H80" s="30" t="s">
        <v>379</v>
      </c>
    </row>
    <row r="81" spans="1:12" s="12" customFormat="1" x14ac:dyDescent="0.2">
      <c r="A81" s="26"/>
      <c r="B81" s="37" t="s">
        <v>190</v>
      </c>
      <c r="C81" s="22" t="s">
        <v>14</v>
      </c>
      <c r="D81" s="23" t="s">
        <v>223</v>
      </c>
      <c r="E81" s="22" t="s">
        <v>224</v>
      </c>
      <c r="F81" s="24"/>
      <c r="G81" s="31"/>
      <c r="H81" s="31">
        <f>H82</f>
        <v>5.2460459999999998</v>
      </c>
    </row>
    <row r="82" spans="1:12" s="12" customFormat="1" ht="13.5" x14ac:dyDescent="0.2">
      <c r="A82" s="26"/>
      <c r="B82" s="36" t="s">
        <v>215</v>
      </c>
      <c r="C82" s="20" t="s">
        <v>216</v>
      </c>
      <c r="D82" s="19" t="s">
        <v>210</v>
      </c>
      <c r="E82" s="20" t="s">
        <v>208</v>
      </c>
      <c r="F82" s="21">
        <v>0.42930000000000001</v>
      </c>
      <c r="G82" s="28">
        <v>12.219999999999999</v>
      </c>
      <c r="H82" s="28">
        <f>F82*G82</f>
        <v>5.2460459999999998</v>
      </c>
      <c r="J82" s="151">
        <f>H81*$J$4</f>
        <v>6.5575574999999997</v>
      </c>
      <c r="L82" s="147"/>
    </row>
    <row r="83" spans="1:12" x14ac:dyDescent="0.2">
      <c r="C83" s="40"/>
      <c r="D83" s="41"/>
      <c r="E83" s="40"/>
      <c r="F83" s="40"/>
      <c r="G83" s="42"/>
      <c r="H83" s="42"/>
    </row>
    <row r="84" spans="1:12" x14ac:dyDescent="0.2">
      <c r="B84" s="137" t="s">
        <v>388</v>
      </c>
      <c r="C84" s="138" t="s">
        <v>69</v>
      </c>
      <c r="D84" s="139" t="s">
        <v>70</v>
      </c>
      <c r="E84" s="140"/>
      <c r="F84" s="140"/>
      <c r="G84" s="141"/>
      <c r="H84" s="141"/>
    </row>
    <row r="85" spans="1:12" x14ac:dyDescent="0.2">
      <c r="B85" s="35" t="s">
        <v>373</v>
      </c>
      <c r="C85" s="17" t="s">
        <v>374</v>
      </c>
      <c r="D85" s="18" t="s">
        <v>375</v>
      </c>
      <c r="E85" s="17" t="s">
        <v>376</v>
      </c>
      <c r="F85" s="17" t="s">
        <v>377</v>
      </c>
      <c r="G85" s="30" t="s">
        <v>378</v>
      </c>
      <c r="H85" s="30" t="s">
        <v>379</v>
      </c>
    </row>
    <row r="86" spans="1:12" s="12" customFormat="1" x14ac:dyDescent="0.2">
      <c r="A86" s="26"/>
      <c r="B86" s="37" t="s">
        <v>196</v>
      </c>
      <c r="C86" s="22">
        <v>85372</v>
      </c>
      <c r="D86" s="23" t="s">
        <v>225</v>
      </c>
      <c r="E86" s="22" t="s">
        <v>198</v>
      </c>
      <c r="F86" s="24"/>
      <c r="G86" s="31" t="s">
        <v>178</v>
      </c>
      <c r="H86" s="31">
        <f>H87</f>
        <v>1.83</v>
      </c>
    </row>
    <row r="87" spans="1:12" s="12" customFormat="1" ht="13.5" x14ac:dyDescent="0.2">
      <c r="A87" s="26"/>
      <c r="B87" s="36" t="s">
        <v>185</v>
      </c>
      <c r="C87" s="20">
        <v>88316</v>
      </c>
      <c r="D87" s="19" t="s">
        <v>210</v>
      </c>
      <c r="E87" s="20" t="s">
        <v>208</v>
      </c>
      <c r="F87" s="21">
        <v>0.15</v>
      </c>
      <c r="G87" s="28">
        <v>12.2</v>
      </c>
      <c r="H87" s="28">
        <v>1.83</v>
      </c>
      <c r="J87" s="151">
        <f>H86*$J$4</f>
        <v>2.2875000000000001</v>
      </c>
      <c r="L87" s="147"/>
    </row>
    <row r="88" spans="1:12" x14ac:dyDescent="0.2">
      <c r="C88" s="40"/>
      <c r="D88" s="41"/>
      <c r="E88" s="40"/>
      <c r="F88" s="40"/>
      <c r="G88" s="42"/>
      <c r="H88" s="42"/>
    </row>
    <row r="89" spans="1:12" x14ac:dyDescent="0.2">
      <c r="B89" s="137" t="s">
        <v>388</v>
      </c>
      <c r="C89" s="138" t="s">
        <v>71</v>
      </c>
      <c r="D89" s="139" t="s">
        <v>72</v>
      </c>
      <c r="E89" s="140"/>
      <c r="F89" s="140"/>
      <c r="G89" s="141"/>
      <c r="H89" s="141"/>
    </row>
    <row r="90" spans="1:12" x14ac:dyDescent="0.2">
      <c r="A90" s="26"/>
      <c r="B90" s="35" t="s">
        <v>373</v>
      </c>
      <c r="C90" s="17" t="s">
        <v>374</v>
      </c>
      <c r="D90" s="18" t="s">
        <v>375</v>
      </c>
      <c r="E90" s="17" t="s">
        <v>376</v>
      </c>
      <c r="F90" s="17" t="s">
        <v>377</v>
      </c>
      <c r="G90" s="30" t="s">
        <v>378</v>
      </c>
      <c r="H90" s="30" t="s">
        <v>379</v>
      </c>
    </row>
    <row r="91" spans="1:12" s="12" customFormat="1" x14ac:dyDescent="0.2">
      <c r="A91" s="26"/>
      <c r="B91" s="37" t="s">
        <v>226</v>
      </c>
      <c r="C91" s="22">
        <v>90447</v>
      </c>
      <c r="D91" s="23" t="s">
        <v>227</v>
      </c>
      <c r="E91" s="22" t="s">
        <v>203</v>
      </c>
      <c r="F91" s="24"/>
      <c r="G91" s="31" t="s">
        <v>178</v>
      </c>
      <c r="H91" s="31">
        <v>4.1900000000000004</v>
      </c>
      <c r="J91" s="136">
        <f>H91*$J$4</f>
        <v>5.2375000000000007</v>
      </c>
    </row>
    <row r="92" spans="1:12" s="12" customFormat="1" ht="13.5" x14ac:dyDescent="0.2">
      <c r="A92" s="26"/>
      <c r="B92" s="36" t="s">
        <v>185</v>
      </c>
      <c r="C92" s="20">
        <v>88247</v>
      </c>
      <c r="D92" s="19" t="s">
        <v>228</v>
      </c>
      <c r="E92" s="20" t="s">
        <v>208</v>
      </c>
      <c r="F92" s="21">
        <v>3.4000000000000002E-2</v>
      </c>
      <c r="G92" s="28">
        <v>13.7</v>
      </c>
      <c r="H92" s="28">
        <v>0.47</v>
      </c>
      <c r="J92" s="135"/>
    </row>
    <row r="93" spans="1:12" s="12" customFormat="1" ht="13.5" x14ac:dyDescent="0.2">
      <c r="A93" s="26"/>
      <c r="B93" s="36" t="s">
        <v>185</v>
      </c>
      <c r="C93" s="20">
        <v>88264</v>
      </c>
      <c r="D93" s="19" t="s">
        <v>229</v>
      </c>
      <c r="E93" s="20" t="s">
        <v>208</v>
      </c>
      <c r="F93" s="21">
        <v>0.216</v>
      </c>
      <c r="G93" s="28">
        <v>17.23</v>
      </c>
      <c r="H93" s="28">
        <v>3.72</v>
      </c>
      <c r="J93" s="135"/>
    </row>
    <row r="94" spans="1:12" x14ac:dyDescent="0.2">
      <c r="C94" s="40"/>
      <c r="D94" s="41"/>
      <c r="E94" s="40"/>
      <c r="F94" s="40"/>
      <c r="G94" s="42"/>
      <c r="H94" s="42"/>
    </row>
    <row r="95" spans="1:12" x14ac:dyDescent="0.2">
      <c r="B95" s="137" t="s">
        <v>388</v>
      </c>
      <c r="C95" s="138" t="s">
        <v>73</v>
      </c>
      <c r="D95" s="139" t="s">
        <v>74</v>
      </c>
      <c r="E95" s="140"/>
      <c r="F95" s="140"/>
      <c r="G95" s="141"/>
      <c r="H95" s="141"/>
    </row>
    <row r="96" spans="1:12" x14ac:dyDescent="0.2">
      <c r="B96" s="35" t="s">
        <v>373</v>
      </c>
      <c r="C96" s="17" t="s">
        <v>374</v>
      </c>
      <c r="D96" s="18" t="s">
        <v>375</v>
      </c>
      <c r="E96" s="17" t="s">
        <v>376</v>
      </c>
      <c r="F96" s="17" t="s">
        <v>377</v>
      </c>
      <c r="G96" s="30" t="s">
        <v>378</v>
      </c>
      <c r="H96" s="30" t="s">
        <v>379</v>
      </c>
    </row>
    <row r="97" spans="1:12" s="12" customFormat="1" x14ac:dyDescent="0.2">
      <c r="A97" s="26"/>
      <c r="B97" s="37" t="s">
        <v>190</v>
      </c>
      <c r="C97" s="22" t="s">
        <v>16</v>
      </c>
      <c r="D97" s="23" t="s">
        <v>230</v>
      </c>
      <c r="E97" s="22" t="s">
        <v>214</v>
      </c>
      <c r="F97" s="24"/>
      <c r="G97" s="31"/>
      <c r="H97" s="31">
        <v>8.3561999999999994</v>
      </c>
      <c r="J97" s="136">
        <f>H97*$J$4</f>
        <v>10.44525</v>
      </c>
    </row>
    <row r="98" spans="1:12" s="12" customFormat="1" ht="13.5" x14ac:dyDescent="0.2">
      <c r="A98" s="26"/>
      <c r="B98" s="36" t="s">
        <v>215</v>
      </c>
      <c r="C98" s="20" t="s">
        <v>216</v>
      </c>
      <c r="D98" s="19" t="s">
        <v>210</v>
      </c>
      <c r="E98" s="20" t="s">
        <v>208</v>
      </c>
      <c r="F98" s="21">
        <v>0.6</v>
      </c>
      <c r="G98" s="28">
        <v>12.219999999999999</v>
      </c>
      <c r="H98" s="28">
        <v>7.331999999999999</v>
      </c>
      <c r="J98" s="135"/>
    </row>
    <row r="99" spans="1:12" s="12" customFormat="1" ht="13.5" x14ac:dyDescent="0.2">
      <c r="A99" s="26"/>
      <c r="B99" s="36" t="s">
        <v>215</v>
      </c>
      <c r="C99" s="20" t="s">
        <v>217</v>
      </c>
      <c r="D99" s="19" t="s">
        <v>218</v>
      </c>
      <c r="E99" s="20" t="s">
        <v>208</v>
      </c>
      <c r="F99" s="21">
        <v>0.06</v>
      </c>
      <c r="G99" s="28">
        <v>17.07</v>
      </c>
      <c r="H99" s="28">
        <v>1.0242</v>
      </c>
      <c r="J99" s="135"/>
    </row>
    <row r="100" spans="1:12" x14ac:dyDescent="0.2">
      <c r="C100" s="40"/>
      <c r="D100" s="41"/>
      <c r="E100" s="40"/>
      <c r="F100" s="40"/>
      <c r="G100" s="42"/>
      <c r="H100" s="42"/>
    </row>
    <row r="101" spans="1:12" x14ac:dyDescent="0.2">
      <c r="B101" s="137" t="s">
        <v>388</v>
      </c>
      <c r="C101" s="138" t="s">
        <v>75</v>
      </c>
      <c r="D101" s="139" t="s">
        <v>76</v>
      </c>
      <c r="E101" s="140"/>
      <c r="F101" s="140"/>
      <c r="G101" s="141"/>
      <c r="H101" s="141"/>
    </row>
    <row r="102" spans="1:12" x14ac:dyDescent="0.2">
      <c r="B102" s="35" t="s">
        <v>373</v>
      </c>
      <c r="C102" s="17" t="s">
        <v>374</v>
      </c>
      <c r="D102" s="18" t="s">
        <v>375</v>
      </c>
      <c r="E102" s="17" t="s">
        <v>376</v>
      </c>
      <c r="F102" s="17" t="s">
        <v>377</v>
      </c>
      <c r="G102" s="30" t="s">
        <v>378</v>
      </c>
      <c r="H102" s="30" t="s">
        <v>379</v>
      </c>
    </row>
    <row r="103" spans="1:12" s="12" customFormat="1" x14ac:dyDescent="0.2">
      <c r="A103" s="26"/>
      <c r="B103" s="37" t="s">
        <v>190</v>
      </c>
      <c r="C103" s="22" t="s">
        <v>17</v>
      </c>
      <c r="D103" s="23" t="s">
        <v>231</v>
      </c>
      <c r="E103" s="22" t="s">
        <v>214</v>
      </c>
      <c r="F103" s="24"/>
      <c r="G103" s="31"/>
      <c r="H103" s="31">
        <v>13.927</v>
      </c>
      <c r="J103" s="136">
        <f>H103*$J$4</f>
        <v>17.408749999999998</v>
      </c>
    </row>
    <row r="104" spans="1:12" s="12" customFormat="1" ht="13.5" x14ac:dyDescent="0.2">
      <c r="A104" s="26"/>
      <c r="B104" s="36" t="s">
        <v>215</v>
      </c>
      <c r="C104" s="20" t="s">
        <v>216</v>
      </c>
      <c r="D104" s="19" t="s">
        <v>210</v>
      </c>
      <c r="E104" s="20" t="s">
        <v>208</v>
      </c>
      <c r="F104" s="21">
        <v>1</v>
      </c>
      <c r="G104" s="28">
        <v>12.219999999999999</v>
      </c>
      <c r="H104" s="28">
        <v>12.219999999999999</v>
      </c>
      <c r="J104" s="135"/>
    </row>
    <row r="105" spans="1:12" s="12" customFormat="1" ht="13.5" x14ac:dyDescent="0.2">
      <c r="A105" s="26"/>
      <c r="B105" s="36" t="s">
        <v>215</v>
      </c>
      <c r="C105" s="20" t="s">
        <v>217</v>
      </c>
      <c r="D105" s="19" t="s">
        <v>218</v>
      </c>
      <c r="E105" s="20" t="s">
        <v>208</v>
      </c>
      <c r="F105" s="21">
        <v>0.1</v>
      </c>
      <c r="G105" s="28">
        <v>17.07</v>
      </c>
      <c r="H105" s="28">
        <v>1.7070000000000001</v>
      </c>
      <c r="J105" s="135"/>
    </row>
    <row r="106" spans="1:12" x14ac:dyDescent="0.2">
      <c r="C106" s="40"/>
      <c r="D106" s="41"/>
      <c r="E106" s="40"/>
      <c r="F106" s="40"/>
      <c r="G106" s="42"/>
      <c r="H106" s="42"/>
    </row>
    <row r="107" spans="1:12" x14ac:dyDescent="0.2">
      <c r="B107" s="137" t="s">
        <v>388</v>
      </c>
      <c r="C107" s="138" t="s">
        <v>77</v>
      </c>
      <c r="D107" s="139" t="s">
        <v>78</v>
      </c>
      <c r="E107" s="140"/>
      <c r="F107" s="140"/>
      <c r="G107" s="141"/>
      <c r="H107" s="141"/>
    </row>
    <row r="108" spans="1:12" x14ac:dyDescent="0.2">
      <c r="B108" s="35" t="s">
        <v>373</v>
      </c>
      <c r="C108" s="17" t="s">
        <v>374</v>
      </c>
      <c r="D108" s="18" t="s">
        <v>375</v>
      </c>
      <c r="E108" s="17" t="s">
        <v>376</v>
      </c>
      <c r="F108" s="17" t="s">
        <v>377</v>
      </c>
      <c r="G108" s="30" t="s">
        <v>378</v>
      </c>
      <c r="H108" s="30" t="s">
        <v>379</v>
      </c>
    </row>
    <row r="109" spans="1:12" ht="13.5" x14ac:dyDescent="0.2">
      <c r="B109" s="37"/>
      <c r="C109" s="22"/>
      <c r="D109" s="23" t="s">
        <v>656</v>
      </c>
      <c r="E109" s="22"/>
      <c r="F109" s="24"/>
      <c r="G109" s="28"/>
      <c r="H109" s="31">
        <f>H110</f>
        <v>3.4979999999999998</v>
      </c>
      <c r="I109" s="12"/>
    </row>
    <row r="110" spans="1:12" s="12" customFormat="1" ht="13.5" x14ac:dyDescent="0.2">
      <c r="A110" s="26"/>
      <c r="B110" s="36" t="s">
        <v>26</v>
      </c>
      <c r="C110" s="20" t="s">
        <v>221</v>
      </c>
      <c r="D110" s="19" t="s">
        <v>222</v>
      </c>
      <c r="E110" s="20" t="s">
        <v>208</v>
      </c>
      <c r="F110" s="21">
        <v>0.3</v>
      </c>
      <c r="G110" s="28">
        <v>11.66</v>
      </c>
      <c r="H110" s="28">
        <f>F110*G110</f>
        <v>3.4979999999999998</v>
      </c>
      <c r="J110" s="151">
        <f>H109*$J$4</f>
        <v>4.3724999999999996</v>
      </c>
      <c r="L110" s="147"/>
    </row>
    <row r="111" spans="1:12" x14ac:dyDescent="0.2">
      <c r="C111" s="40"/>
      <c r="D111" s="41"/>
      <c r="E111" s="40"/>
      <c r="F111" s="40"/>
      <c r="G111" s="42"/>
      <c r="H111" s="42"/>
    </row>
    <row r="112" spans="1:12" x14ac:dyDescent="0.2">
      <c r="B112" s="137" t="s">
        <v>388</v>
      </c>
      <c r="C112" s="138" t="s">
        <v>79</v>
      </c>
      <c r="D112" s="139" t="s">
        <v>28</v>
      </c>
      <c r="E112" s="140"/>
      <c r="F112" s="140"/>
      <c r="G112" s="141"/>
      <c r="H112" s="141"/>
    </row>
    <row r="113" spans="1:12" x14ac:dyDescent="0.2">
      <c r="B113" s="35" t="s">
        <v>373</v>
      </c>
      <c r="C113" s="17" t="s">
        <v>374</v>
      </c>
      <c r="D113" s="18" t="s">
        <v>375</v>
      </c>
      <c r="E113" s="17" t="s">
        <v>376</v>
      </c>
      <c r="F113" s="17" t="s">
        <v>377</v>
      </c>
      <c r="G113" s="30" t="s">
        <v>378</v>
      </c>
      <c r="H113" s="30" t="s">
        <v>379</v>
      </c>
    </row>
    <row r="114" spans="1:12" ht="13.5" x14ac:dyDescent="0.2">
      <c r="B114" s="37"/>
      <c r="C114" s="22"/>
      <c r="D114" s="23" t="s">
        <v>656</v>
      </c>
      <c r="E114" s="22"/>
      <c r="F114" s="24"/>
      <c r="G114" s="28"/>
      <c r="H114" s="31">
        <f>H115</f>
        <v>1.1660000000000001</v>
      </c>
      <c r="I114" s="12"/>
    </row>
    <row r="115" spans="1:12" s="12" customFormat="1" ht="13.5" x14ac:dyDescent="0.2">
      <c r="A115" s="26"/>
      <c r="B115" s="36" t="s">
        <v>26</v>
      </c>
      <c r="C115" s="20" t="s">
        <v>221</v>
      </c>
      <c r="D115" s="19" t="s">
        <v>222</v>
      </c>
      <c r="E115" s="20" t="s">
        <v>208</v>
      </c>
      <c r="F115" s="21">
        <v>0.1</v>
      </c>
      <c r="G115" s="28">
        <v>11.66</v>
      </c>
      <c r="H115" s="28">
        <f>F115*G115</f>
        <v>1.1660000000000001</v>
      </c>
      <c r="J115" s="151">
        <f>H114*$J$4</f>
        <v>1.4575000000000002</v>
      </c>
      <c r="K115" s="158"/>
      <c r="L115" s="147"/>
    </row>
    <row r="116" spans="1:12" x14ac:dyDescent="0.2">
      <c r="C116" s="40"/>
      <c r="D116" s="41"/>
      <c r="E116" s="40"/>
      <c r="F116" s="40"/>
      <c r="G116" s="42"/>
      <c r="H116" s="42"/>
    </row>
    <row r="117" spans="1:12" x14ac:dyDescent="0.2">
      <c r="B117" s="137" t="s">
        <v>388</v>
      </c>
      <c r="C117" s="138" t="s">
        <v>80</v>
      </c>
      <c r="D117" s="139" t="s">
        <v>81</v>
      </c>
      <c r="E117" s="140"/>
      <c r="F117" s="140"/>
      <c r="G117" s="141"/>
      <c r="H117" s="141"/>
    </row>
    <row r="118" spans="1:12" x14ac:dyDescent="0.2">
      <c r="A118" s="26"/>
      <c r="B118" s="35" t="s">
        <v>373</v>
      </c>
      <c r="C118" s="17" t="s">
        <v>374</v>
      </c>
      <c r="D118" s="18" t="s">
        <v>375</v>
      </c>
      <c r="E118" s="17" t="s">
        <v>376</v>
      </c>
      <c r="F118" s="17" t="s">
        <v>377</v>
      </c>
      <c r="G118" s="30" t="s">
        <v>378</v>
      </c>
      <c r="H118" s="30" t="s">
        <v>379</v>
      </c>
    </row>
    <row r="119" spans="1:12" s="12" customFormat="1" x14ac:dyDescent="0.2">
      <c r="A119" s="26"/>
      <c r="B119" s="37" t="s">
        <v>190</v>
      </c>
      <c r="C119" s="22" t="s">
        <v>36</v>
      </c>
      <c r="D119" s="23" t="s">
        <v>232</v>
      </c>
      <c r="E119" s="22" t="s">
        <v>233</v>
      </c>
      <c r="F119" s="24"/>
      <c r="G119" s="31"/>
      <c r="H119" s="31">
        <v>24</v>
      </c>
    </row>
    <row r="120" spans="1:12" s="12" customFormat="1" ht="13.5" x14ac:dyDescent="0.2">
      <c r="A120" s="26"/>
      <c r="B120" s="36" t="s">
        <v>234</v>
      </c>
      <c r="C120" s="20" t="s">
        <v>235</v>
      </c>
      <c r="D120" s="19" t="s">
        <v>236</v>
      </c>
      <c r="E120" s="20" t="s">
        <v>195</v>
      </c>
      <c r="F120" s="21">
        <v>0.24</v>
      </c>
      <c r="G120" s="28">
        <v>100</v>
      </c>
      <c r="H120" s="28">
        <f>F120*G120</f>
        <v>24</v>
      </c>
      <c r="J120" s="151">
        <f>H119*$J$4</f>
        <v>30</v>
      </c>
    </row>
    <row r="121" spans="1:12" x14ac:dyDescent="0.2">
      <c r="C121" s="40"/>
      <c r="D121" s="41"/>
      <c r="E121" s="40"/>
      <c r="F121" s="40"/>
      <c r="G121" s="42"/>
      <c r="H121" s="42"/>
    </row>
    <row r="122" spans="1:12" x14ac:dyDescent="0.2">
      <c r="B122" s="137" t="s">
        <v>388</v>
      </c>
      <c r="C122" s="138" t="s">
        <v>82</v>
      </c>
      <c r="D122" s="139" t="s">
        <v>83</v>
      </c>
      <c r="E122" s="140"/>
      <c r="F122" s="140"/>
      <c r="G122" s="141"/>
      <c r="H122" s="141"/>
    </row>
    <row r="123" spans="1:12" x14ac:dyDescent="0.2">
      <c r="B123" s="35" t="s">
        <v>373</v>
      </c>
      <c r="C123" s="17" t="s">
        <v>374</v>
      </c>
      <c r="D123" s="18" t="s">
        <v>375</v>
      </c>
      <c r="E123" s="17" t="s">
        <v>376</v>
      </c>
      <c r="F123" s="17" t="s">
        <v>377</v>
      </c>
      <c r="G123" s="30" t="s">
        <v>378</v>
      </c>
      <c r="H123" s="30" t="s">
        <v>379</v>
      </c>
    </row>
    <row r="124" spans="1:12" s="12" customFormat="1" ht="25.5" x14ac:dyDescent="0.2">
      <c r="A124" s="26"/>
      <c r="B124" s="37" t="s">
        <v>190</v>
      </c>
      <c r="C124" s="22" t="s">
        <v>18</v>
      </c>
      <c r="D124" s="23" t="s">
        <v>237</v>
      </c>
      <c r="E124" s="22" t="s">
        <v>214</v>
      </c>
      <c r="F124" s="24"/>
      <c r="G124" s="31"/>
      <c r="H124" s="31">
        <v>60</v>
      </c>
      <c r="J124" s="136">
        <f>H124*$J$4</f>
        <v>75</v>
      </c>
    </row>
    <row r="125" spans="1:12" s="12" customFormat="1" ht="27" x14ac:dyDescent="0.2">
      <c r="A125" s="26"/>
      <c r="B125" s="36" t="s">
        <v>238</v>
      </c>
      <c r="C125" s="20" t="s">
        <v>239</v>
      </c>
      <c r="D125" s="19" t="s">
        <v>240</v>
      </c>
      <c r="E125" s="20" t="s">
        <v>198</v>
      </c>
      <c r="F125" s="21">
        <v>1</v>
      </c>
      <c r="G125" s="28">
        <v>60</v>
      </c>
      <c r="H125" s="28">
        <v>60</v>
      </c>
      <c r="J125" s="136"/>
    </row>
    <row r="126" spans="1:12" x14ac:dyDescent="0.2">
      <c r="C126" s="40"/>
      <c r="D126" s="41"/>
      <c r="E126" s="40"/>
      <c r="F126" s="40"/>
      <c r="G126" s="42"/>
      <c r="H126" s="42"/>
    </row>
    <row r="127" spans="1:12" x14ac:dyDescent="0.2">
      <c r="B127" s="137" t="s">
        <v>388</v>
      </c>
      <c r="C127" s="138" t="s">
        <v>84</v>
      </c>
      <c r="D127" s="139" t="s">
        <v>85</v>
      </c>
      <c r="E127" s="140"/>
      <c r="F127" s="140"/>
      <c r="G127" s="141"/>
      <c r="H127" s="141"/>
    </row>
    <row r="128" spans="1:12" x14ac:dyDescent="0.2">
      <c r="B128" s="35" t="s">
        <v>373</v>
      </c>
      <c r="C128" s="17" t="s">
        <v>374</v>
      </c>
      <c r="D128" s="18" t="s">
        <v>375</v>
      </c>
      <c r="E128" s="17" t="s">
        <v>376</v>
      </c>
      <c r="F128" s="17" t="s">
        <v>377</v>
      </c>
      <c r="G128" s="30" t="s">
        <v>378</v>
      </c>
      <c r="H128" s="30" t="s">
        <v>379</v>
      </c>
    </row>
    <row r="129" spans="1:10" s="12" customFormat="1" ht="25.5" x14ac:dyDescent="0.2">
      <c r="A129" s="26"/>
      <c r="B129" s="37" t="s">
        <v>384</v>
      </c>
      <c r="C129" s="22"/>
      <c r="D129" s="23" t="s">
        <v>85</v>
      </c>
      <c r="E129" s="22" t="s">
        <v>214</v>
      </c>
      <c r="F129" s="24"/>
      <c r="G129" s="31"/>
      <c r="H129" s="31">
        <f>SUBTOTAL(9,H130:H131)</f>
        <v>53.17</v>
      </c>
      <c r="J129" s="136">
        <f>H129*$J$4</f>
        <v>66.462500000000006</v>
      </c>
    </row>
    <row r="130" spans="1:10" s="12" customFormat="1" ht="13.5" x14ac:dyDescent="0.2">
      <c r="A130" s="26"/>
      <c r="B130" s="36" t="s">
        <v>26</v>
      </c>
      <c r="C130" s="20" t="s">
        <v>221</v>
      </c>
      <c r="D130" s="19" t="s">
        <v>222</v>
      </c>
      <c r="E130" s="20" t="s">
        <v>208</v>
      </c>
      <c r="F130" s="21">
        <v>0.5</v>
      </c>
      <c r="G130" s="28">
        <v>11.66</v>
      </c>
      <c r="H130" s="28">
        <f>F130*G130</f>
        <v>5.83</v>
      </c>
      <c r="J130" s="135"/>
    </row>
    <row r="131" spans="1:10" s="12" customFormat="1" ht="27" x14ac:dyDescent="0.2">
      <c r="A131" s="26"/>
      <c r="B131" s="36" t="s">
        <v>660</v>
      </c>
      <c r="C131" s="20"/>
      <c r="D131" s="19" t="s">
        <v>333</v>
      </c>
      <c r="E131" s="20" t="s">
        <v>9</v>
      </c>
      <c r="F131" s="21">
        <v>1</v>
      </c>
      <c r="G131" s="28">
        <v>57.84</v>
      </c>
      <c r="H131" s="28">
        <v>47.34</v>
      </c>
      <c r="J131" s="135"/>
    </row>
    <row r="132" spans="1:10" x14ac:dyDescent="0.2">
      <c r="C132" s="40"/>
      <c r="D132" s="41"/>
      <c r="E132" s="40"/>
      <c r="F132" s="40"/>
      <c r="G132" s="42"/>
      <c r="H132" s="42"/>
    </row>
    <row r="133" spans="1:10" x14ac:dyDescent="0.2">
      <c r="B133" s="137" t="s">
        <v>388</v>
      </c>
      <c r="C133" s="138" t="s">
        <v>86</v>
      </c>
      <c r="D133" s="139" t="s">
        <v>87</v>
      </c>
      <c r="E133" s="140"/>
      <c r="F133" s="140"/>
      <c r="G133" s="141"/>
      <c r="H133" s="141"/>
    </row>
    <row r="134" spans="1:10" x14ac:dyDescent="0.2">
      <c r="A134" s="26"/>
      <c r="B134" s="35" t="s">
        <v>373</v>
      </c>
      <c r="C134" s="17" t="s">
        <v>374</v>
      </c>
      <c r="D134" s="18" t="s">
        <v>375</v>
      </c>
      <c r="E134" s="17" t="s">
        <v>376</v>
      </c>
      <c r="F134" s="17" t="s">
        <v>377</v>
      </c>
      <c r="G134" s="30" t="s">
        <v>378</v>
      </c>
      <c r="H134" s="30" t="s">
        <v>379</v>
      </c>
    </row>
    <row r="135" spans="1:10" s="12" customFormat="1" ht="25.5" x14ac:dyDescent="0.2">
      <c r="A135" s="26"/>
      <c r="B135" s="37" t="s">
        <v>384</v>
      </c>
      <c r="C135" s="22"/>
      <c r="D135" s="23" t="s">
        <v>85</v>
      </c>
      <c r="E135" s="22" t="s">
        <v>214</v>
      </c>
      <c r="F135" s="24"/>
      <c r="G135" s="31"/>
      <c r="H135" s="31">
        <f>SUBTOTAL(9,H136:H137)</f>
        <v>3.0659999999999998</v>
      </c>
      <c r="J135" s="136">
        <f>H135*$J$4</f>
        <v>3.8324999999999996</v>
      </c>
    </row>
    <row r="136" spans="1:10" s="12" customFormat="1" ht="13.5" x14ac:dyDescent="0.2">
      <c r="A136" s="26"/>
      <c r="B136" s="36" t="s">
        <v>26</v>
      </c>
      <c r="C136" s="20" t="s">
        <v>221</v>
      </c>
      <c r="D136" s="19" t="s">
        <v>222</v>
      </c>
      <c r="E136" s="20" t="s">
        <v>208</v>
      </c>
      <c r="F136" s="21">
        <v>0.1</v>
      </c>
      <c r="G136" s="28">
        <v>11.66</v>
      </c>
      <c r="H136" s="28">
        <f>F136*G136</f>
        <v>1.1660000000000001</v>
      </c>
      <c r="J136" s="135"/>
    </row>
    <row r="137" spans="1:10" s="12" customFormat="1" ht="27" x14ac:dyDescent="0.2">
      <c r="A137" s="26"/>
      <c r="B137" s="36" t="s">
        <v>660</v>
      </c>
      <c r="C137" s="20"/>
      <c r="D137" s="19" t="s">
        <v>334</v>
      </c>
      <c r="E137" s="20" t="s">
        <v>22</v>
      </c>
      <c r="F137" s="21">
        <v>1</v>
      </c>
      <c r="G137" s="28">
        <v>1.9</v>
      </c>
      <c r="H137" s="28">
        <f>F137*G137</f>
        <v>1.9</v>
      </c>
      <c r="J137" s="135"/>
    </row>
    <row r="138" spans="1:10" x14ac:dyDescent="0.2">
      <c r="C138" s="40"/>
      <c r="D138" s="41"/>
      <c r="E138" s="40"/>
      <c r="F138" s="40"/>
      <c r="G138" s="42"/>
      <c r="H138" s="42"/>
    </row>
    <row r="139" spans="1:10" x14ac:dyDescent="0.2">
      <c r="B139" s="137" t="s">
        <v>388</v>
      </c>
      <c r="C139" s="138" t="s">
        <v>88</v>
      </c>
      <c r="D139" s="139" t="s">
        <v>89</v>
      </c>
      <c r="E139" s="140"/>
      <c r="F139" s="140"/>
      <c r="G139" s="141"/>
      <c r="H139" s="141"/>
    </row>
    <row r="140" spans="1:10" x14ac:dyDescent="0.2">
      <c r="A140" s="26"/>
      <c r="B140" s="35" t="s">
        <v>373</v>
      </c>
      <c r="C140" s="17" t="s">
        <v>374</v>
      </c>
      <c r="D140" s="18" t="s">
        <v>375</v>
      </c>
      <c r="E140" s="17" t="s">
        <v>376</v>
      </c>
      <c r="F140" s="17" t="s">
        <v>377</v>
      </c>
      <c r="G140" s="30" t="s">
        <v>378</v>
      </c>
      <c r="H140" s="30" t="s">
        <v>379</v>
      </c>
    </row>
    <row r="141" spans="1:10" s="12" customFormat="1" ht="27" x14ac:dyDescent="0.2">
      <c r="A141" s="26"/>
      <c r="B141" s="36" t="s">
        <v>660</v>
      </c>
      <c r="C141" s="20"/>
      <c r="D141" s="19" t="s">
        <v>335</v>
      </c>
      <c r="E141" s="20" t="s">
        <v>13</v>
      </c>
      <c r="F141" s="21">
        <v>1</v>
      </c>
      <c r="G141" s="43">
        <v>3101.1660000000002</v>
      </c>
      <c r="H141" s="43">
        <v>3101.1660000000002</v>
      </c>
      <c r="J141" s="136">
        <f>G141*$J$4</f>
        <v>3876.4575000000004</v>
      </c>
    </row>
    <row r="142" spans="1:10" x14ac:dyDescent="0.2">
      <c r="C142" s="40"/>
      <c r="D142" s="41"/>
      <c r="E142" s="40"/>
      <c r="F142" s="40"/>
      <c r="G142" s="42"/>
      <c r="H142" s="42"/>
    </row>
    <row r="143" spans="1:10" x14ac:dyDescent="0.2">
      <c r="B143" s="137" t="s">
        <v>388</v>
      </c>
      <c r="C143" s="138" t="s">
        <v>90</v>
      </c>
      <c r="D143" s="139" t="s">
        <v>32</v>
      </c>
      <c r="E143" s="140"/>
      <c r="F143" s="140"/>
      <c r="G143" s="141"/>
      <c r="H143" s="141"/>
    </row>
    <row r="144" spans="1:10" x14ac:dyDescent="0.2">
      <c r="A144" s="26"/>
      <c r="B144" s="35" t="s">
        <v>373</v>
      </c>
      <c r="C144" s="17" t="s">
        <v>374</v>
      </c>
      <c r="D144" s="18" t="s">
        <v>375</v>
      </c>
      <c r="E144" s="17" t="s">
        <v>376</v>
      </c>
      <c r="F144" s="17" t="s">
        <v>377</v>
      </c>
      <c r="G144" s="30" t="s">
        <v>378</v>
      </c>
      <c r="H144" s="30" t="s">
        <v>379</v>
      </c>
    </row>
    <row r="145" spans="1:10" s="12" customFormat="1" ht="38.25" x14ac:dyDescent="0.2">
      <c r="A145" s="26"/>
      <c r="B145" s="37" t="s">
        <v>241</v>
      </c>
      <c r="C145" s="22">
        <v>87472</v>
      </c>
      <c r="D145" s="23" t="s">
        <v>242</v>
      </c>
      <c r="E145" s="22" t="s">
        <v>198</v>
      </c>
      <c r="F145" s="24"/>
      <c r="G145" s="31" t="s">
        <v>178</v>
      </c>
      <c r="H145" s="31">
        <v>32.75</v>
      </c>
      <c r="J145" s="136">
        <f>H145*$J$4</f>
        <v>40.9375</v>
      </c>
    </row>
    <row r="146" spans="1:10" s="12" customFormat="1" ht="27" x14ac:dyDescent="0.2">
      <c r="A146" s="26"/>
      <c r="B146" s="36" t="s">
        <v>179</v>
      </c>
      <c r="C146" s="20">
        <v>34557</v>
      </c>
      <c r="D146" s="19" t="s">
        <v>243</v>
      </c>
      <c r="E146" s="20" t="s">
        <v>203</v>
      </c>
      <c r="F146" s="21">
        <v>0.78500000000000003</v>
      </c>
      <c r="G146" s="28">
        <v>1.32</v>
      </c>
      <c r="H146" s="28">
        <v>1.04</v>
      </c>
      <c r="J146" s="135"/>
    </row>
    <row r="147" spans="1:10" s="12" customFormat="1" ht="13.5" x14ac:dyDescent="0.2">
      <c r="A147" s="26"/>
      <c r="B147" s="36" t="s">
        <v>179</v>
      </c>
      <c r="C147" s="20">
        <v>37395</v>
      </c>
      <c r="D147" s="19" t="s">
        <v>244</v>
      </c>
      <c r="E147" s="20" t="s">
        <v>245</v>
      </c>
      <c r="F147" s="21">
        <v>9.4000000000000004E-3</v>
      </c>
      <c r="G147" s="28">
        <v>39.67</v>
      </c>
      <c r="H147" s="28">
        <v>0.37</v>
      </c>
      <c r="J147" s="135"/>
    </row>
    <row r="148" spans="1:10" s="12" customFormat="1" ht="13.5" x14ac:dyDescent="0.2">
      <c r="A148" s="26"/>
      <c r="B148" s="36" t="s">
        <v>179</v>
      </c>
      <c r="C148" s="20">
        <v>37592</v>
      </c>
      <c r="D148" s="19" t="s">
        <v>246</v>
      </c>
      <c r="E148" s="20" t="s">
        <v>195</v>
      </c>
      <c r="F148" s="21">
        <v>13.35</v>
      </c>
      <c r="G148" s="28">
        <v>1.02</v>
      </c>
      <c r="H148" s="28">
        <v>13.62</v>
      </c>
      <c r="J148" s="135"/>
    </row>
    <row r="149" spans="1:10" s="12" customFormat="1" ht="27" x14ac:dyDescent="0.2">
      <c r="A149" s="26"/>
      <c r="B149" s="36" t="s">
        <v>185</v>
      </c>
      <c r="C149" s="20">
        <v>87369</v>
      </c>
      <c r="D149" s="19" t="s">
        <v>247</v>
      </c>
      <c r="E149" s="20" t="s">
        <v>212</v>
      </c>
      <c r="F149" s="21">
        <v>1.04E-2</v>
      </c>
      <c r="G149" s="28">
        <v>390.66</v>
      </c>
      <c r="H149" s="28">
        <v>4.0599999999999996</v>
      </c>
      <c r="J149" s="135"/>
    </row>
    <row r="150" spans="1:10" s="12" customFormat="1" ht="13.5" x14ac:dyDescent="0.2">
      <c r="A150" s="26"/>
      <c r="B150" s="36" t="s">
        <v>185</v>
      </c>
      <c r="C150" s="20">
        <v>88309</v>
      </c>
      <c r="D150" s="19" t="s">
        <v>218</v>
      </c>
      <c r="E150" s="20" t="s">
        <v>208</v>
      </c>
      <c r="F150" s="21">
        <v>0.59</v>
      </c>
      <c r="G150" s="28">
        <v>17.05</v>
      </c>
      <c r="H150" s="28">
        <v>10.06</v>
      </c>
      <c r="J150" s="135"/>
    </row>
    <row r="151" spans="1:10" s="12" customFormat="1" ht="13.5" x14ac:dyDescent="0.2">
      <c r="A151" s="26"/>
      <c r="B151" s="36" t="s">
        <v>185</v>
      </c>
      <c r="C151" s="20">
        <v>88316</v>
      </c>
      <c r="D151" s="19" t="s">
        <v>210</v>
      </c>
      <c r="E151" s="20" t="s">
        <v>208</v>
      </c>
      <c r="F151" s="21">
        <v>0.29499999999999998</v>
      </c>
      <c r="G151" s="28">
        <v>12.2</v>
      </c>
      <c r="H151" s="28">
        <v>3.6</v>
      </c>
      <c r="J151" s="135"/>
    </row>
    <row r="152" spans="1:10" x14ac:dyDescent="0.2">
      <c r="C152" s="40"/>
      <c r="D152" s="41"/>
      <c r="E152" s="40"/>
      <c r="F152" s="40"/>
      <c r="G152" s="42"/>
      <c r="H152" s="42"/>
    </row>
    <row r="153" spans="1:10" x14ac:dyDescent="0.2">
      <c r="B153" s="137" t="s">
        <v>388</v>
      </c>
      <c r="C153" s="138" t="s">
        <v>91</v>
      </c>
      <c r="D153" s="139" t="s">
        <v>92</v>
      </c>
      <c r="E153" s="140"/>
      <c r="F153" s="140"/>
      <c r="G153" s="141"/>
      <c r="H153" s="141"/>
    </row>
    <row r="154" spans="1:10" x14ac:dyDescent="0.2">
      <c r="A154" s="26"/>
      <c r="B154" s="35" t="s">
        <v>373</v>
      </c>
      <c r="C154" s="17" t="s">
        <v>374</v>
      </c>
      <c r="D154" s="18" t="s">
        <v>375</v>
      </c>
      <c r="E154" s="17" t="s">
        <v>376</v>
      </c>
      <c r="F154" s="17" t="s">
        <v>377</v>
      </c>
      <c r="G154" s="30" t="s">
        <v>378</v>
      </c>
      <c r="H154" s="30" t="s">
        <v>379</v>
      </c>
    </row>
    <row r="155" spans="1:10" s="12" customFormat="1" x14ac:dyDescent="0.2">
      <c r="A155" s="26"/>
      <c r="B155" s="37" t="s">
        <v>190</v>
      </c>
      <c r="C155" s="22" t="s">
        <v>19</v>
      </c>
      <c r="D155" s="23" t="s">
        <v>248</v>
      </c>
      <c r="E155" s="22" t="s">
        <v>224</v>
      </c>
      <c r="F155" s="24"/>
      <c r="G155" s="31"/>
      <c r="H155" s="31">
        <v>5.3424999999999994</v>
      </c>
      <c r="J155" s="136">
        <f>H155*$J$4</f>
        <v>6.6781249999999996</v>
      </c>
    </row>
    <row r="156" spans="1:10" s="12" customFormat="1" ht="13.5" x14ac:dyDescent="0.2">
      <c r="A156" s="26"/>
      <c r="B156" s="36" t="s">
        <v>249</v>
      </c>
      <c r="C156" s="20" t="s">
        <v>250</v>
      </c>
      <c r="D156" s="19" t="s">
        <v>251</v>
      </c>
      <c r="E156" s="20" t="s">
        <v>212</v>
      </c>
      <c r="F156" s="21">
        <v>5.0000000000000001E-4</v>
      </c>
      <c r="G156" s="28">
        <v>59</v>
      </c>
      <c r="H156" s="28">
        <v>2.9500000000000002E-2</v>
      </c>
      <c r="J156" s="135"/>
    </row>
    <row r="157" spans="1:10" s="12" customFormat="1" ht="13.5" x14ac:dyDescent="0.2">
      <c r="A157" s="26"/>
      <c r="B157" s="36" t="s">
        <v>249</v>
      </c>
      <c r="C157" s="20" t="s">
        <v>252</v>
      </c>
      <c r="D157" s="19" t="s">
        <v>253</v>
      </c>
      <c r="E157" s="20" t="s">
        <v>200</v>
      </c>
      <c r="F157" s="21">
        <v>7.2999999999999995E-2</v>
      </c>
      <c r="G157" s="28">
        <v>0.6</v>
      </c>
      <c r="H157" s="28">
        <v>4.3799999999999999E-2</v>
      </c>
      <c r="J157" s="135"/>
    </row>
    <row r="158" spans="1:10" s="12" customFormat="1" ht="13.5" x14ac:dyDescent="0.2">
      <c r="A158" s="26"/>
      <c r="B158" s="36" t="s">
        <v>249</v>
      </c>
      <c r="C158" s="20" t="s">
        <v>254</v>
      </c>
      <c r="D158" s="19" t="s">
        <v>255</v>
      </c>
      <c r="E158" s="20" t="s">
        <v>200</v>
      </c>
      <c r="F158" s="21">
        <v>0.06</v>
      </c>
      <c r="G158" s="28">
        <v>0.37</v>
      </c>
      <c r="H158" s="28">
        <v>2.2199999999999998E-2</v>
      </c>
      <c r="J158" s="135"/>
    </row>
    <row r="159" spans="1:10" s="12" customFormat="1" ht="13.5" x14ac:dyDescent="0.2">
      <c r="A159" s="26"/>
      <c r="B159" s="36" t="s">
        <v>215</v>
      </c>
      <c r="C159" s="20" t="s">
        <v>216</v>
      </c>
      <c r="D159" s="19" t="s">
        <v>210</v>
      </c>
      <c r="E159" s="20" t="s">
        <v>208</v>
      </c>
      <c r="F159" s="21">
        <v>0.15</v>
      </c>
      <c r="G159" s="28">
        <v>12.219999999999999</v>
      </c>
      <c r="H159" s="28">
        <v>1.8329999999999997</v>
      </c>
      <c r="J159" s="135"/>
    </row>
    <row r="160" spans="1:10" s="12" customFormat="1" ht="13.5" x14ac:dyDescent="0.2">
      <c r="A160" s="26"/>
      <c r="B160" s="36" t="s">
        <v>215</v>
      </c>
      <c r="C160" s="20" t="s">
        <v>217</v>
      </c>
      <c r="D160" s="19" t="s">
        <v>218</v>
      </c>
      <c r="E160" s="20" t="s">
        <v>208</v>
      </c>
      <c r="F160" s="21">
        <v>0.2</v>
      </c>
      <c r="G160" s="28">
        <v>17.07</v>
      </c>
      <c r="H160" s="28">
        <v>3.4140000000000001</v>
      </c>
      <c r="J160" s="135"/>
    </row>
    <row r="161" spans="1:10" x14ac:dyDescent="0.2">
      <c r="C161" s="40"/>
      <c r="D161" s="41"/>
      <c r="E161" s="40"/>
      <c r="F161" s="40"/>
      <c r="G161" s="42"/>
      <c r="H161" s="42"/>
    </row>
    <row r="162" spans="1:10" x14ac:dyDescent="0.2">
      <c r="B162" s="137" t="s">
        <v>388</v>
      </c>
      <c r="C162" s="138" t="s">
        <v>93</v>
      </c>
      <c r="D162" s="139" t="s">
        <v>94</v>
      </c>
      <c r="E162" s="140"/>
      <c r="F162" s="140"/>
      <c r="G162" s="141"/>
      <c r="H162" s="141"/>
    </row>
    <row r="163" spans="1:10" x14ac:dyDescent="0.2">
      <c r="B163" s="35" t="s">
        <v>373</v>
      </c>
      <c r="C163" s="17" t="s">
        <v>374</v>
      </c>
      <c r="D163" s="18" t="s">
        <v>375</v>
      </c>
      <c r="E163" s="17" t="s">
        <v>376</v>
      </c>
      <c r="F163" s="17" t="s">
        <v>377</v>
      </c>
      <c r="G163" s="30" t="s">
        <v>378</v>
      </c>
      <c r="H163" s="30" t="s">
        <v>379</v>
      </c>
    </row>
    <row r="164" spans="1:10" s="12" customFormat="1" x14ac:dyDescent="0.2">
      <c r="A164" s="26"/>
      <c r="B164" s="37" t="s">
        <v>190</v>
      </c>
      <c r="C164" s="22" t="s">
        <v>20</v>
      </c>
      <c r="D164" s="23" t="s">
        <v>256</v>
      </c>
      <c r="E164" s="22" t="s">
        <v>214</v>
      </c>
      <c r="F164" s="24"/>
      <c r="G164" s="31"/>
      <c r="H164" s="31">
        <v>64.190699999999993</v>
      </c>
      <c r="J164" s="136">
        <f>H164*$J$4</f>
        <v>80.238374999999991</v>
      </c>
    </row>
    <row r="165" spans="1:10" s="12" customFormat="1" ht="13.5" x14ac:dyDescent="0.2">
      <c r="A165" s="26"/>
      <c r="B165" s="36" t="s">
        <v>249</v>
      </c>
      <c r="C165" s="20" t="s">
        <v>257</v>
      </c>
      <c r="D165" s="19" t="s">
        <v>258</v>
      </c>
      <c r="E165" s="20" t="s">
        <v>195</v>
      </c>
      <c r="F165" s="21">
        <v>76</v>
      </c>
      <c r="G165" s="28">
        <v>0.27</v>
      </c>
      <c r="H165" s="28">
        <v>20.520000000000003</v>
      </c>
      <c r="J165" s="135"/>
    </row>
    <row r="166" spans="1:10" s="12" customFormat="1" ht="13.5" x14ac:dyDescent="0.2">
      <c r="A166" s="26"/>
      <c r="B166" s="36" t="s">
        <v>215</v>
      </c>
      <c r="C166" s="20" t="s">
        <v>259</v>
      </c>
      <c r="D166" s="19" t="s">
        <v>260</v>
      </c>
      <c r="E166" s="20" t="s">
        <v>212</v>
      </c>
      <c r="F166" s="21">
        <v>0.03</v>
      </c>
      <c r="G166" s="28">
        <v>284.08999999999997</v>
      </c>
      <c r="H166" s="28">
        <v>8.5226999999999986</v>
      </c>
      <c r="J166" s="135"/>
    </row>
    <row r="167" spans="1:10" s="12" customFormat="1" ht="13.5" x14ac:dyDescent="0.2">
      <c r="A167" s="26"/>
      <c r="B167" s="36" t="s">
        <v>215</v>
      </c>
      <c r="C167" s="20" t="s">
        <v>216</v>
      </c>
      <c r="D167" s="19" t="s">
        <v>210</v>
      </c>
      <c r="E167" s="20" t="s">
        <v>208</v>
      </c>
      <c r="F167" s="21">
        <v>1.2</v>
      </c>
      <c r="G167" s="28">
        <v>12.219999999999999</v>
      </c>
      <c r="H167" s="28">
        <v>14.663999999999998</v>
      </c>
      <c r="J167" s="135"/>
    </row>
    <row r="168" spans="1:10" s="12" customFormat="1" ht="13.5" x14ac:dyDescent="0.2">
      <c r="A168" s="26"/>
      <c r="B168" s="36" t="s">
        <v>215</v>
      </c>
      <c r="C168" s="20" t="s">
        <v>217</v>
      </c>
      <c r="D168" s="19" t="s">
        <v>218</v>
      </c>
      <c r="E168" s="20" t="s">
        <v>208</v>
      </c>
      <c r="F168" s="21">
        <v>1.2</v>
      </c>
      <c r="G168" s="28">
        <v>17.07</v>
      </c>
      <c r="H168" s="28">
        <v>20.483999999999998</v>
      </c>
      <c r="J168" s="135"/>
    </row>
    <row r="169" spans="1:10" x14ac:dyDescent="0.2">
      <c r="C169" s="40"/>
      <c r="D169" s="41"/>
      <c r="E169" s="40"/>
      <c r="F169" s="40"/>
      <c r="G169" s="42"/>
      <c r="H169" s="42"/>
    </row>
    <row r="170" spans="1:10" x14ac:dyDescent="0.2">
      <c r="B170" s="137" t="s">
        <v>388</v>
      </c>
      <c r="C170" s="138" t="s">
        <v>95</v>
      </c>
      <c r="D170" s="139" t="s">
        <v>96</v>
      </c>
      <c r="E170" s="140"/>
      <c r="F170" s="140"/>
      <c r="G170" s="141"/>
      <c r="H170" s="141"/>
    </row>
    <row r="171" spans="1:10" x14ac:dyDescent="0.2">
      <c r="B171" s="35" t="s">
        <v>373</v>
      </c>
      <c r="C171" s="17" t="s">
        <v>374</v>
      </c>
      <c r="D171" s="18" t="s">
        <v>375</v>
      </c>
      <c r="E171" s="17" t="s">
        <v>376</v>
      </c>
      <c r="F171" s="17" t="s">
        <v>377</v>
      </c>
      <c r="G171" s="30" t="s">
        <v>378</v>
      </c>
      <c r="H171" s="30" t="s">
        <v>379</v>
      </c>
    </row>
    <row r="172" spans="1:10" s="12" customFormat="1" x14ac:dyDescent="0.2">
      <c r="A172" s="26"/>
      <c r="B172" s="37" t="s">
        <v>261</v>
      </c>
      <c r="C172" s="22" t="s">
        <v>37</v>
      </c>
      <c r="D172" s="23" t="s">
        <v>262</v>
      </c>
      <c r="E172" s="22" t="s">
        <v>198</v>
      </c>
      <c r="F172" s="24"/>
      <c r="G172" s="31" t="s">
        <v>178</v>
      </c>
      <c r="H172" s="31">
        <f>SUBTOTAL(9,H173:H177)</f>
        <v>30.1</v>
      </c>
      <c r="J172" s="136">
        <f>H172*$J$4</f>
        <v>37.625</v>
      </c>
    </row>
    <row r="173" spans="1:10" s="12" customFormat="1" ht="13.5" x14ac:dyDescent="0.2">
      <c r="A173" s="26"/>
      <c r="B173" s="36" t="s">
        <v>179</v>
      </c>
      <c r="C173" s="20">
        <v>345</v>
      </c>
      <c r="D173" s="19" t="s">
        <v>263</v>
      </c>
      <c r="E173" s="20" t="s">
        <v>200</v>
      </c>
      <c r="F173" s="21">
        <v>0.1</v>
      </c>
      <c r="G173" s="28">
        <v>11.3</v>
      </c>
      <c r="H173" s="28">
        <f>F173*G173</f>
        <v>1.1300000000000001</v>
      </c>
      <c r="J173" s="135"/>
    </row>
    <row r="174" spans="1:10" s="12" customFormat="1" ht="13.5" x14ac:dyDescent="0.2">
      <c r="A174" s="26"/>
      <c r="B174" s="36" t="s">
        <v>179</v>
      </c>
      <c r="C174" s="20">
        <v>3315</v>
      </c>
      <c r="D174" s="19" t="s">
        <v>264</v>
      </c>
      <c r="E174" s="20" t="s">
        <v>200</v>
      </c>
      <c r="F174" s="21">
        <v>1.5</v>
      </c>
      <c r="G174" s="28">
        <v>0.61</v>
      </c>
      <c r="H174" s="28">
        <f t="shared" ref="H174:H177" si="2">F174*G174</f>
        <v>0.91500000000000004</v>
      </c>
      <c r="J174" s="135"/>
    </row>
    <row r="175" spans="1:10" s="12" customFormat="1" ht="27" x14ac:dyDescent="0.2">
      <c r="A175" s="26"/>
      <c r="B175" s="36" t="s">
        <v>179</v>
      </c>
      <c r="C175" s="20">
        <v>4812</v>
      </c>
      <c r="D175" s="19" t="s">
        <v>265</v>
      </c>
      <c r="E175" s="20" t="s">
        <v>198</v>
      </c>
      <c r="F175" s="21">
        <v>1.1000000000000001</v>
      </c>
      <c r="G175" s="28">
        <v>13</v>
      </c>
      <c r="H175" s="28">
        <f t="shared" si="2"/>
        <v>14.3</v>
      </c>
      <c r="J175" s="135"/>
    </row>
    <row r="176" spans="1:10" s="12" customFormat="1" ht="13.5" x14ac:dyDescent="0.2">
      <c r="A176" s="26"/>
      <c r="B176" s="36" t="s">
        <v>185</v>
      </c>
      <c r="C176" s="20">
        <v>88269</v>
      </c>
      <c r="D176" s="19" t="s">
        <v>266</v>
      </c>
      <c r="E176" s="20" t="s">
        <v>208</v>
      </c>
      <c r="F176" s="21">
        <v>0.5</v>
      </c>
      <c r="G176" s="28">
        <v>15.31</v>
      </c>
      <c r="H176" s="28">
        <f t="shared" si="2"/>
        <v>7.6550000000000002</v>
      </c>
      <c r="J176" s="135"/>
    </row>
    <row r="177" spans="1:10" s="12" customFormat="1" ht="13.5" x14ac:dyDescent="0.2">
      <c r="A177" s="26"/>
      <c r="B177" s="36" t="s">
        <v>185</v>
      </c>
      <c r="C177" s="20">
        <v>88316</v>
      </c>
      <c r="D177" s="19" t="s">
        <v>210</v>
      </c>
      <c r="E177" s="20" t="s">
        <v>208</v>
      </c>
      <c r="F177" s="21">
        <v>0.5</v>
      </c>
      <c r="G177" s="28">
        <v>12.2</v>
      </c>
      <c r="H177" s="28">
        <f t="shared" si="2"/>
        <v>6.1</v>
      </c>
      <c r="J177" s="135"/>
    </row>
    <row r="178" spans="1:10" x14ac:dyDescent="0.2">
      <c r="C178" s="40"/>
      <c r="D178" s="41"/>
      <c r="E178" s="40"/>
      <c r="F178" s="40"/>
      <c r="G178" s="42"/>
      <c r="H178" s="42"/>
    </row>
    <row r="179" spans="1:10" x14ac:dyDescent="0.2">
      <c r="B179" s="137" t="s">
        <v>388</v>
      </c>
      <c r="C179" s="138" t="s">
        <v>97</v>
      </c>
      <c r="D179" s="139" t="s">
        <v>98</v>
      </c>
      <c r="E179" s="140"/>
      <c r="F179" s="140"/>
      <c r="G179" s="141"/>
      <c r="H179" s="141"/>
    </row>
    <row r="180" spans="1:10" x14ac:dyDescent="0.2">
      <c r="A180" s="26"/>
      <c r="B180" s="35" t="s">
        <v>373</v>
      </c>
      <c r="C180" s="17" t="s">
        <v>374</v>
      </c>
      <c r="D180" s="18" t="s">
        <v>375</v>
      </c>
      <c r="E180" s="17" t="s">
        <v>376</v>
      </c>
      <c r="F180" s="17" t="s">
        <v>377</v>
      </c>
      <c r="G180" s="30" t="s">
        <v>378</v>
      </c>
      <c r="H180" s="30" t="s">
        <v>379</v>
      </c>
    </row>
    <row r="181" spans="1:10" s="12" customFormat="1" ht="25.5" x14ac:dyDescent="0.2">
      <c r="A181" s="26"/>
      <c r="B181" s="37" t="s">
        <v>384</v>
      </c>
      <c r="C181" s="22"/>
      <c r="D181" s="23" t="s">
        <v>386</v>
      </c>
      <c r="E181" s="22" t="s">
        <v>383</v>
      </c>
      <c r="F181" s="24"/>
      <c r="G181" s="31"/>
      <c r="H181" s="31">
        <f>SUBTOTAL(9,H182:H183)</f>
        <v>9.224199999999998</v>
      </c>
      <c r="J181" s="136">
        <f>H181*$J$4</f>
        <v>11.530249999999997</v>
      </c>
    </row>
    <row r="182" spans="1:10" s="12" customFormat="1" ht="13.5" x14ac:dyDescent="0.2">
      <c r="A182" s="26"/>
      <c r="B182" s="36" t="s">
        <v>26</v>
      </c>
      <c r="C182" s="20" t="s">
        <v>336</v>
      </c>
      <c r="D182" s="19" t="s">
        <v>337</v>
      </c>
      <c r="E182" s="20" t="s">
        <v>208</v>
      </c>
      <c r="F182" s="21">
        <v>0.56999999999999995</v>
      </c>
      <c r="G182" s="32">
        <v>16.059999999999999</v>
      </c>
      <c r="H182" s="28">
        <f t="shared" ref="H182:H183" si="3">F182*G182</f>
        <v>9.1541999999999977</v>
      </c>
      <c r="J182" s="135"/>
    </row>
    <row r="183" spans="1:10" s="12" customFormat="1" ht="13.5" x14ac:dyDescent="0.2">
      <c r="A183" s="26"/>
      <c r="B183" s="36" t="s">
        <v>179</v>
      </c>
      <c r="C183" s="20">
        <v>5320</v>
      </c>
      <c r="D183" s="19" t="s">
        <v>328</v>
      </c>
      <c r="E183" s="20" t="s">
        <v>206</v>
      </c>
      <c r="F183" s="21">
        <v>1</v>
      </c>
      <c r="G183" s="32">
        <v>7.0000000000000007E-2</v>
      </c>
      <c r="H183" s="28">
        <f t="shared" si="3"/>
        <v>7.0000000000000007E-2</v>
      </c>
      <c r="J183" s="135"/>
    </row>
    <row r="184" spans="1:10" x14ac:dyDescent="0.2">
      <c r="C184" s="40"/>
      <c r="D184" s="41"/>
      <c r="E184" s="40"/>
      <c r="F184" s="40"/>
      <c r="G184" s="42"/>
      <c r="H184" s="42"/>
    </row>
    <row r="185" spans="1:10" x14ac:dyDescent="0.2">
      <c r="B185" s="137" t="s">
        <v>388</v>
      </c>
      <c r="C185" s="138" t="s">
        <v>99</v>
      </c>
      <c r="D185" s="139" t="s">
        <v>100</v>
      </c>
      <c r="E185" s="140"/>
      <c r="F185" s="140"/>
      <c r="G185" s="141"/>
      <c r="H185" s="141"/>
    </row>
    <row r="186" spans="1:10" x14ac:dyDescent="0.2">
      <c r="A186" s="26"/>
      <c r="B186" s="35" t="s">
        <v>373</v>
      </c>
      <c r="C186" s="17" t="s">
        <v>374</v>
      </c>
      <c r="D186" s="18" t="s">
        <v>375</v>
      </c>
      <c r="E186" s="17" t="s">
        <v>376</v>
      </c>
      <c r="F186" s="17" t="s">
        <v>377</v>
      </c>
      <c r="G186" s="30" t="s">
        <v>378</v>
      </c>
      <c r="H186" s="30" t="s">
        <v>379</v>
      </c>
    </row>
    <row r="187" spans="1:10" s="12" customFormat="1" x14ac:dyDescent="0.2">
      <c r="A187" s="26"/>
      <c r="B187" s="37" t="s">
        <v>384</v>
      </c>
      <c r="C187" s="22"/>
      <c r="D187" s="23" t="s">
        <v>100</v>
      </c>
      <c r="E187" s="22" t="s">
        <v>383</v>
      </c>
      <c r="F187" s="24"/>
      <c r="G187" s="31"/>
      <c r="H187" s="31">
        <f>SUBTOTAL(9,H188:H189)</f>
        <v>1.9785999999999999</v>
      </c>
      <c r="J187" s="136">
        <f>H187*$J$4</f>
        <v>2.4732499999999997</v>
      </c>
    </row>
    <row r="188" spans="1:10" s="12" customFormat="1" ht="13.5" x14ac:dyDescent="0.2">
      <c r="A188" s="26"/>
      <c r="B188" s="36" t="s">
        <v>26</v>
      </c>
      <c r="C188" s="20" t="s">
        <v>336</v>
      </c>
      <c r="D188" s="19" t="s">
        <v>337</v>
      </c>
      <c r="E188" s="20" t="s">
        <v>208</v>
      </c>
      <c r="F188" s="21">
        <v>0.11</v>
      </c>
      <c r="G188" s="32">
        <v>16.059999999999999</v>
      </c>
      <c r="H188" s="28">
        <f t="shared" ref="H188:H189" si="4">F188*G188</f>
        <v>1.7665999999999999</v>
      </c>
      <c r="J188" s="135"/>
    </row>
    <row r="189" spans="1:10" s="12" customFormat="1" ht="13.5" x14ac:dyDescent="0.2">
      <c r="A189" s="26"/>
      <c r="B189" s="36" t="s">
        <v>179</v>
      </c>
      <c r="C189" s="20">
        <v>38383</v>
      </c>
      <c r="D189" s="19" t="s">
        <v>338</v>
      </c>
      <c r="E189" s="20" t="s">
        <v>195</v>
      </c>
      <c r="F189" s="21">
        <v>2</v>
      </c>
      <c r="G189" s="32">
        <v>0.106</v>
      </c>
      <c r="H189" s="28">
        <f t="shared" si="4"/>
        <v>0.21199999999999999</v>
      </c>
      <c r="J189" s="135"/>
    </row>
    <row r="190" spans="1:10" x14ac:dyDescent="0.2">
      <c r="C190" s="40"/>
      <c r="D190" s="41"/>
      <c r="E190" s="40"/>
      <c r="F190" s="40"/>
      <c r="G190" s="42"/>
      <c r="H190" s="42"/>
    </row>
    <row r="191" spans="1:10" x14ac:dyDescent="0.2">
      <c r="B191" s="137" t="s">
        <v>388</v>
      </c>
      <c r="C191" s="138" t="s">
        <v>101</v>
      </c>
      <c r="D191" s="139" t="s">
        <v>102</v>
      </c>
      <c r="E191" s="140"/>
      <c r="F191" s="140"/>
      <c r="G191" s="141"/>
      <c r="H191" s="141"/>
    </row>
    <row r="192" spans="1:10" x14ac:dyDescent="0.2">
      <c r="A192" s="26"/>
      <c r="B192" s="35" t="s">
        <v>373</v>
      </c>
      <c r="C192" s="17" t="s">
        <v>374</v>
      </c>
      <c r="D192" s="18" t="s">
        <v>375</v>
      </c>
      <c r="E192" s="17" t="s">
        <v>376</v>
      </c>
      <c r="F192" s="17" t="s">
        <v>377</v>
      </c>
      <c r="G192" s="30" t="s">
        <v>378</v>
      </c>
      <c r="H192" s="30" t="s">
        <v>379</v>
      </c>
    </row>
    <row r="193" spans="1:10" s="12" customFormat="1" x14ac:dyDescent="0.2">
      <c r="A193" s="26"/>
      <c r="B193" s="37" t="s">
        <v>384</v>
      </c>
      <c r="C193" s="22"/>
      <c r="D193" s="23" t="s">
        <v>102</v>
      </c>
      <c r="E193" s="22" t="s">
        <v>383</v>
      </c>
      <c r="F193" s="24"/>
      <c r="G193" s="31"/>
      <c r="H193" s="31">
        <f>SUBTOTAL(9,H194:H196)</f>
        <v>16.792999999999999</v>
      </c>
      <c r="J193" s="136">
        <f>H193*$J$4</f>
        <v>20.991250000000001</v>
      </c>
    </row>
    <row r="194" spans="1:10" s="12" customFormat="1" ht="13.5" x14ac:dyDescent="0.2">
      <c r="A194" s="26"/>
      <c r="B194" s="36" t="s">
        <v>26</v>
      </c>
      <c r="C194" s="20" t="s">
        <v>336</v>
      </c>
      <c r="D194" s="19" t="s">
        <v>337</v>
      </c>
      <c r="E194" s="20" t="s">
        <v>208</v>
      </c>
      <c r="F194" s="21">
        <v>1</v>
      </c>
      <c r="G194" s="32">
        <v>16.059999999999999</v>
      </c>
      <c r="H194" s="28">
        <f t="shared" ref="H194:H196" si="5">F194*G194</f>
        <v>16.059999999999999</v>
      </c>
      <c r="J194" s="135"/>
    </row>
    <row r="195" spans="1:10" s="12" customFormat="1" ht="13.5" x14ac:dyDescent="0.2">
      <c r="A195" s="26"/>
      <c r="B195" s="36" t="s">
        <v>179</v>
      </c>
      <c r="C195" s="20">
        <v>11849</v>
      </c>
      <c r="D195" s="19" t="s">
        <v>339</v>
      </c>
      <c r="E195" s="20" t="s">
        <v>206</v>
      </c>
      <c r="F195" s="21">
        <v>0.82</v>
      </c>
      <c r="G195" s="32">
        <v>0.85</v>
      </c>
      <c r="H195" s="28">
        <f t="shared" si="5"/>
        <v>0.69699999999999995</v>
      </c>
      <c r="J195" s="135"/>
    </row>
    <row r="196" spans="1:10" s="12" customFormat="1" ht="13.5" x14ac:dyDescent="0.2">
      <c r="A196" s="26"/>
      <c r="B196" s="36" t="s">
        <v>179</v>
      </c>
      <c r="C196" s="20">
        <v>4053</v>
      </c>
      <c r="D196" s="19" t="s">
        <v>340</v>
      </c>
      <c r="E196" s="20" t="s">
        <v>341</v>
      </c>
      <c r="F196" s="21">
        <v>0.3</v>
      </c>
      <c r="G196" s="32">
        <v>0.12</v>
      </c>
      <c r="H196" s="28">
        <f t="shared" si="5"/>
        <v>3.5999999999999997E-2</v>
      </c>
      <c r="J196" s="135"/>
    </row>
    <row r="197" spans="1:10" x14ac:dyDescent="0.2">
      <c r="C197" s="40"/>
      <c r="D197" s="41"/>
      <c r="E197" s="40"/>
      <c r="F197" s="40"/>
      <c r="G197" s="42"/>
      <c r="H197" s="42"/>
    </row>
    <row r="198" spans="1:10" x14ac:dyDescent="0.2">
      <c r="B198" s="137" t="s">
        <v>388</v>
      </c>
      <c r="C198" s="138" t="s">
        <v>103</v>
      </c>
      <c r="D198" s="139" t="s">
        <v>104</v>
      </c>
      <c r="E198" s="140"/>
      <c r="F198" s="140"/>
      <c r="G198" s="141"/>
      <c r="H198" s="141"/>
    </row>
    <row r="199" spans="1:10" x14ac:dyDescent="0.2">
      <c r="A199" s="26"/>
      <c r="B199" s="35" t="s">
        <v>373</v>
      </c>
      <c r="C199" s="17" t="s">
        <v>374</v>
      </c>
      <c r="D199" s="18" t="s">
        <v>375</v>
      </c>
      <c r="E199" s="17" t="s">
        <v>376</v>
      </c>
      <c r="F199" s="17" t="s">
        <v>377</v>
      </c>
      <c r="G199" s="30" t="s">
        <v>378</v>
      </c>
      <c r="H199" s="30" t="s">
        <v>379</v>
      </c>
    </row>
    <row r="200" spans="1:10" s="12" customFormat="1" x14ac:dyDescent="0.2">
      <c r="A200" s="26"/>
      <c r="B200" s="37" t="s">
        <v>190</v>
      </c>
      <c r="C200" s="22" t="s">
        <v>21</v>
      </c>
      <c r="D200" s="23" t="s">
        <v>267</v>
      </c>
      <c r="E200" s="22" t="s">
        <v>214</v>
      </c>
      <c r="F200" s="24"/>
      <c r="G200" s="31"/>
      <c r="H200" s="31">
        <f>SUBTOTAL(9,H201:H202)</f>
        <v>4.048</v>
      </c>
      <c r="J200" s="136">
        <f>H200*$J$4</f>
        <v>5.0600000000000005</v>
      </c>
    </row>
    <row r="201" spans="1:10" s="12" customFormat="1" ht="13.5" x14ac:dyDescent="0.2">
      <c r="A201" s="26"/>
      <c r="B201" s="36" t="s">
        <v>249</v>
      </c>
      <c r="C201" s="20" t="s">
        <v>268</v>
      </c>
      <c r="D201" s="19" t="s">
        <v>269</v>
      </c>
      <c r="E201" s="20" t="s">
        <v>195</v>
      </c>
      <c r="F201" s="21">
        <v>1</v>
      </c>
      <c r="G201" s="28">
        <v>0.57999999999999996</v>
      </c>
      <c r="H201" s="28">
        <f t="shared" ref="H201:H202" si="6">F201*G201</f>
        <v>0.57999999999999996</v>
      </c>
      <c r="J201" s="135"/>
    </row>
    <row r="202" spans="1:10" s="12" customFormat="1" ht="13.5" x14ac:dyDescent="0.2">
      <c r="A202" s="26"/>
      <c r="B202" s="36" t="s">
        <v>215</v>
      </c>
      <c r="C202" s="20" t="s">
        <v>270</v>
      </c>
      <c r="D202" s="19" t="s">
        <v>209</v>
      </c>
      <c r="E202" s="20" t="s">
        <v>208</v>
      </c>
      <c r="F202" s="21">
        <v>0.20399999999999999</v>
      </c>
      <c r="G202" s="28">
        <v>17</v>
      </c>
      <c r="H202" s="28">
        <f t="shared" si="6"/>
        <v>3.468</v>
      </c>
      <c r="J202" s="135"/>
    </row>
    <row r="203" spans="1:10" x14ac:dyDescent="0.2">
      <c r="C203" s="40"/>
      <c r="D203" s="41"/>
      <c r="E203" s="40"/>
      <c r="F203" s="40"/>
      <c r="G203" s="42"/>
      <c r="H203" s="42"/>
    </row>
    <row r="204" spans="1:10" x14ac:dyDescent="0.2">
      <c r="B204" s="137" t="s">
        <v>388</v>
      </c>
      <c r="C204" s="138" t="s">
        <v>105</v>
      </c>
      <c r="D204" s="139" t="s">
        <v>106</v>
      </c>
      <c r="E204" s="140"/>
      <c r="F204" s="140"/>
      <c r="G204" s="141"/>
      <c r="H204" s="141"/>
    </row>
    <row r="205" spans="1:10" x14ac:dyDescent="0.2">
      <c r="A205" s="26"/>
      <c r="B205" s="35" t="s">
        <v>373</v>
      </c>
      <c r="C205" s="17" t="s">
        <v>374</v>
      </c>
      <c r="D205" s="18" t="s">
        <v>375</v>
      </c>
      <c r="E205" s="17" t="s">
        <v>376</v>
      </c>
      <c r="F205" s="17" t="s">
        <v>377</v>
      </c>
      <c r="G205" s="30" t="s">
        <v>378</v>
      </c>
      <c r="H205" s="30" t="s">
        <v>379</v>
      </c>
    </row>
    <row r="206" spans="1:10" s="12" customFormat="1" x14ac:dyDescent="0.2">
      <c r="A206" s="26"/>
      <c r="B206" s="37"/>
      <c r="C206" s="22">
        <v>6082</v>
      </c>
      <c r="D206" s="23" t="s">
        <v>272</v>
      </c>
      <c r="E206" s="22" t="s">
        <v>198</v>
      </c>
      <c r="F206" s="24"/>
      <c r="G206" s="31" t="s">
        <v>178</v>
      </c>
      <c r="H206" s="31">
        <v>13.29</v>
      </c>
      <c r="J206" s="136">
        <f>H206*$J$4</f>
        <v>16.612499999999997</v>
      </c>
    </row>
    <row r="207" spans="1:10" s="12" customFormat="1" ht="13.5" x14ac:dyDescent="0.2">
      <c r="A207" s="26"/>
      <c r="B207" s="36" t="s">
        <v>179</v>
      </c>
      <c r="C207" s="20">
        <v>3767</v>
      </c>
      <c r="D207" s="19" t="s">
        <v>273</v>
      </c>
      <c r="E207" s="20" t="s">
        <v>195</v>
      </c>
      <c r="F207" s="21">
        <v>1</v>
      </c>
      <c r="G207" s="28">
        <v>0.53</v>
      </c>
      <c r="H207" s="28">
        <v>0.53</v>
      </c>
      <c r="J207" s="135"/>
    </row>
    <row r="208" spans="1:10" s="12" customFormat="1" ht="13.5" x14ac:dyDescent="0.2">
      <c r="A208" s="26"/>
      <c r="B208" s="36" t="s">
        <v>179</v>
      </c>
      <c r="C208" s="20">
        <v>5318</v>
      </c>
      <c r="D208" s="19" t="s">
        <v>274</v>
      </c>
      <c r="E208" s="20" t="s">
        <v>206</v>
      </c>
      <c r="F208" s="21">
        <v>0.05</v>
      </c>
      <c r="G208" s="28">
        <v>11.1</v>
      </c>
      <c r="H208" s="28">
        <v>0.56000000000000005</v>
      </c>
      <c r="J208" s="135"/>
    </row>
    <row r="209" spans="1:10" s="12" customFormat="1" ht="13.5" x14ac:dyDescent="0.2">
      <c r="A209" s="26"/>
      <c r="B209" s="36" t="s">
        <v>179</v>
      </c>
      <c r="C209" s="20">
        <v>10481</v>
      </c>
      <c r="D209" s="19" t="s">
        <v>275</v>
      </c>
      <c r="E209" s="20" t="s">
        <v>206</v>
      </c>
      <c r="F209" s="21">
        <v>7.4999999999999997E-2</v>
      </c>
      <c r="G209" s="28">
        <v>23.36</v>
      </c>
      <c r="H209" s="28">
        <v>1.75</v>
      </c>
      <c r="J209" s="135"/>
    </row>
    <row r="210" spans="1:10" s="12" customFormat="1" ht="13.5" x14ac:dyDescent="0.2">
      <c r="A210" s="26"/>
      <c r="B210" s="36" t="s">
        <v>185</v>
      </c>
      <c r="C210" s="20">
        <v>88310</v>
      </c>
      <c r="D210" s="19" t="s">
        <v>209</v>
      </c>
      <c r="E210" s="20" t="s">
        <v>208</v>
      </c>
      <c r="F210" s="21">
        <v>0.4</v>
      </c>
      <c r="G210" s="28">
        <v>16.98</v>
      </c>
      <c r="H210" s="28">
        <v>6.79</v>
      </c>
      <c r="J210" s="135"/>
    </row>
    <row r="211" spans="1:10" s="12" customFormat="1" ht="13.5" x14ac:dyDescent="0.2">
      <c r="A211" s="26"/>
      <c r="B211" s="36" t="s">
        <v>185</v>
      </c>
      <c r="C211" s="20">
        <v>88316</v>
      </c>
      <c r="D211" s="19" t="s">
        <v>210</v>
      </c>
      <c r="E211" s="20" t="s">
        <v>208</v>
      </c>
      <c r="F211" s="21">
        <v>0.3</v>
      </c>
      <c r="G211" s="28">
        <v>12.2</v>
      </c>
      <c r="H211" s="28">
        <v>3.66</v>
      </c>
      <c r="J211" s="135"/>
    </row>
    <row r="212" spans="1:10" x14ac:dyDescent="0.2">
      <c r="C212" s="40"/>
      <c r="D212" s="41"/>
      <c r="E212" s="40"/>
      <c r="F212" s="40"/>
      <c r="G212" s="42"/>
      <c r="H212" s="42"/>
    </row>
    <row r="213" spans="1:10" x14ac:dyDescent="0.2">
      <c r="B213" s="137" t="s">
        <v>388</v>
      </c>
      <c r="C213" s="138" t="s">
        <v>107</v>
      </c>
      <c r="D213" s="139" t="s">
        <v>29</v>
      </c>
      <c r="E213" s="140"/>
      <c r="F213" s="140"/>
      <c r="G213" s="141"/>
      <c r="H213" s="141"/>
    </row>
    <row r="214" spans="1:10" x14ac:dyDescent="0.2">
      <c r="A214" s="26"/>
      <c r="B214" s="35" t="s">
        <v>373</v>
      </c>
      <c r="C214" s="17" t="s">
        <v>374</v>
      </c>
      <c r="D214" s="18" t="s">
        <v>375</v>
      </c>
      <c r="E214" s="17" t="s">
        <v>376</v>
      </c>
      <c r="F214" s="17" t="s">
        <v>377</v>
      </c>
      <c r="G214" s="30" t="s">
        <v>378</v>
      </c>
      <c r="H214" s="30" t="s">
        <v>379</v>
      </c>
    </row>
    <row r="215" spans="1:10" s="12" customFormat="1" x14ac:dyDescent="0.2">
      <c r="A215" s="26"/>
      <c r="B215" s="37" t="s">
        <v>384</v>
      </c>
      <c r="C215" s="22"/>
      <c r="D215" s="23"/>
      <c r="E215" s="22"/>
      <c r="F215" s="24"/>
      <c r="G215" s="31"/>
      <c r="H215" s="31">
        <f>SUBTOTAL(9,H216:H217)</f>
        <v>10.927199999999999</v>
      </c>
      <c r="J215" s="136">
        <f>H215*$J$4</f>
        <v>13.658999999999999</v>
      </c>
    </row>
    <row r="216" spans="1:10" s="12" customFormat="1" ht="13.5" x14ac:dyDescent="0.2">
      <c r="A216" s="26"/>
      <c r="B216" s="36" t="s">
        <v>26</v>
      </c>
      <c r="C216" s="20" t="s">
        <v>336</v>
      </c>
      <c r="D216" s="19" t="s">
        <v>337</v>
      </c>
      <c r="E216" s="20" t="s">
        <v>208</v>
      </c>
      <c r="F216" s="21">
        <v>0.62</v>
      </c>
      <c r="G216" s="32">
        <v>16.059999999999999</v>
      </c>
      <c r="H216" s="28">
        <f t="shared" ref="H216:H217" si="7">F216*G216</f>
        <v>9.9571999999999985</v>
      </c>
      <c r="J216" s="135"/>
    </row>
    <row r="217" spans="1:10" s="12" customFormat="1" ht="27" x14ac:dyDescent="0.2">
      <c r="A217" s="26"/>
      <c r="B217" s="36" t="s">
        <v>660</v>
      </c>
      <c r="C217" s="20"/>
      <c r="D217" s="19" t="s">
        <v>342</v>
      </c>
      <c r="E217" s="20" t="s">
        <v>13</v>
      </c>
      <c r="F217" s="21">
        <v>1</v>
      </c>
      <c r="G217" s="32">
        <v>0.97</v>
      </c>
      <c r="H217" s="28">
        <f t="shared" si="7"/>
        <v>0.97</v>
      </c>
      <c r="J217" s="135"/>
    </row>
    <row r="218" spans="1:10" x14ac:dyDescent="0.2">
      <c r="C218" s="40"/>
      <c r="D218" s="41"/>
      <c r="E218" s="40"/>
      <c r="F218" s="40"/>
      <c r="G218" s="42"/>
      <c r="H218" s="42"/>
    </row>
    <row r="219" spans="1:10" x14ac:dyDescent="0.2">
      <c r="B219" s="137" t="s">
        <v>388</v>
      </c>
      <c r="C219" s="138" t="s">
        <v>108</v>
      </c>
      <c r="D219" s="139" t="s">
        <v>109</v>
      </c>
      <c r="E219" s="140"/>
      <c r="F219" s="140"/>
      <c r="G219" s="141"/>
      <c r="H219" s="141"/>
    </row>
    <row r="220" spans="1:10" x14ac:dyDescent="0.2">
      <c r="A220" s="26"/>
      <c r="B220" s="35" t="s">
        <v>373</v>
      </c>
      <c r="C220" s="17" t="s">
        <v>374</v>
      </c>
      <c r="D220" s="18" t="s">
        <v>375</v>
      </c>
      <c r="E220" s="17" t="s">
        <v>376</v>
      </c>
      <c r="F220" s="17" t="s">
        <v>377</v>
      </c>
      <c r="G220" s="30" t="s">
        <v>378</v>
      </c>
      <c r="H220" s="30" t="s">
        <v>379</v>
      </c>
    </row>
    <row r="221" spans="1:10" s="12" customFormat="1" x14ac:dyDescent="0.2">
      <c r="A221" s="26"/>
      <c r="B221" s="37" t="s">
        <v>384</v>
      </c>
      <c r="C221" s="22"/>
      <c r="D221" s="23" t="s">
        <v>109</v>
      </c>
      <c r="E221" s="22" t="s">
        <v>376</v>
      </c>
      <c r="F221" s="24"/>
      <c r="G221" s="31"/>
      <c r="H221" s="31">
        <f>SUBTOTAL(9,H222:H224)</f>
        <v>276.64999999999998</v>
      </c>
      <c r="J221" s="136">
        <f>H221*$J$4</f>
        <v>345.8125</v>
      </c>
    </row>
    <row r="222" spans="1:10" s="12" customFormat="1" ht="13.5" x14ac:dyDescent="0.2">
      <c r="A222" s="26"/>
      <c r="B222" s="36" t="s">
        <v>26</v>
      </c>
      <c r="C222" s="20" t="s">
        <v>336</v>
      </c>
      <c r="D222" s="19" t="s">
        <v>337</v>
      </c>
      <c r="E222" s="20" t="s">
        <v>208</v>
      </c>
      <c r="F222" s="21">
        <v>5</v>
      </c>
      <c r="G222" s="32">
        <v>16.059999999999999</v>
      </c>
      <c r="H222" s="28">
        <f t="shared" ref="H222:H224" si="8">F222*G222</f>
        <v>80.3</v>
      </c>
      <c r="J222" s="135"/>
    </row>
    <row r="223" spans="1:10" s="12" customFormat="1" ht="13.5" x14ac:dyDescent="0.2">
      <c r="A223" s="26"/>
      <c r="B223" s="36" t="s">
        <v>26</v>
      </c>
      <c r="C223" s="20" t="s">
        <v>380</v>
      </c>
      <c r="D223" s="19" t="s">
        <v>381</v>
      </c>
      <c r="E223" s="20" t="s">
        <v>208</v>
      </c>
      <c r="F223" s="21">
        <v>5</v>
      </c>
      <c r="G223" s="32">
        <v>15.95</v>
      </c>
      <c r="H223" s="28">
        <f t="shared" si="8"/>
        <v>79.75</v>
      </c>
      <c r="J223" s="135"/>
    </row>
    <row r="224" spans="1:10" s="12" customFormat="1" ht="13.5" x14ac:dyDescent="0.2">
      <c r="A224" s="26"/>
      <c r="B224" s="36" t="s">
        <v>26</v>
      </c>
      <c r="C224" s="20" t="s">
        <v>221</v>
      </c>
      <c r="D224" s="19" t="s">
        <v>222</v>
      </c>
      <c r="E224" s="20" t="s">
        <v>208</v>
      </c>
      <c r="F224" s="21">
        <v>10</v>
      </c>
      <c r="G224" s="32">
        <v>11.66</v>
      </c>
      <c r="H224" s="28">
        <f t="shared" si="8"/>
        <v>116.6</v>
      </c>
      <c r="J224" s="135"/>
    </row>
    <row r="225" spans="1:10" x14ac:dyDescent="0.2">
      <c r="C225" s="40"/>
      <c r="D225" s="41"/>
      <c r="E225" s="40"/>
      <c r="F225" s="40"/>
      <c r="G225" s="42"/>
      <c r="H225" s="42"/>
    </row>
    <row r="226" spans="1:10" x14ac:dyDescent="0.2">
      <c r="B226" s="137" t="s">
        <v>388</v>
      </c>
      <c r="C226" s="138" t="s">
        <v>110</v>
      </c>
      <c r="D226" s="139" t="s">
        <v>111</v>
      </c>
      <c r="E226" s="140"/>
      <c r="F226" s="140"/>
      <c r="G226" s="141"/>
      <c r="H226" s="141"/>
    </row>
    <row r="227" spans="1:10" x14ac:dyDescent="0.2">
      <c r="A227" s="26"/>
      <c r="B227" s="35" t="s">
        <v>373</v>
      </c>
      <c r="C227" s="17" t="s">
        <v>374</v>
      </c>
      <c r="D227" s="18" t="s">
        <v>375</v>
      </c>
      <c r="E227" s="17" t="s">
        <v>376</v>
      </c>
      <c r="F227" s="17" t="s">
        <v>377</v>
      </c>
      <c r="G227" s="30" t="s">
        <v>378</v>
      </c>
      <c r="H227" s="30" t="s">
        <v>379</v>
      </c>
    </row>
    <row r="228" spans="1:10" s="12" customFormat="1" ht="38.25" x14ac:dyDescent="0.2">
      <c r="A228" s="26"/>
      <c r="B228" s="37" t="s">
        <v>276</v>
      </c>
      <c r="C228" s="22">
        <v>91336</v>
      </c>
      <c r="D228" s="23" t="s">
        <v>277</v>
      </c>
      <c r="E228" s="22" t="s">
        <v>195</v>
      </c>
      <c r="F228" s="24"/>
      <c r="G228" s="31" t="s">
        <v>178</v>
      </c>
      <c r="H228" s="31">
        <v>1280.44</v>
      </c>
      <c r="J228" s="136">
        <f>H228*$J$4</f>
        <v>1600.5500000000002</v>
      </c>
    </row>
    <row r="229" spans="1:10" s="12" customFormat="1" ht="27" x14ac:dyDescent="0.2">
      <c r="A229" s="26"/>
      <c r="B229" s="36" t="s">
        <v>185</v>
      </c>
      <c r="C229" s="20">
        <v>90802</v>
      </c>
      <c r="D229" s="19" t="s">
        <v>278</v>
      </c>
      <c r="E229" s="20" t="s">
        <v>195</v>
      </c>
      <c r="F229" s="21">
        <v>1</v>
      </c>
      <c r="G229" s="28">
        <v>160.61000000000001</v>
      </c>
      <c r="H229" s="28">
        <v>160.61000000000001</v>
      </c>
      <c r="J229" s="135"/>
    </row>
    <row r="230" spans="1:10" s="12" customFormat="1" ht="27" x14ac:dyDescent="0.2">
      <c r="A230" s="26"/>
      <c r="B230" s="36" t="s">
        <v>185</v>
      </c>
      <c r="C230" s="20">
        <v>90817</v>
      </c>
      <c r="D230" s="19" t="s">
        <v>279</v>
      </c>
      <c r="E230" s="20" t="s">
        <v>195</v>
      </c>
      <c r="F230" s="21">
        <v>1</v>
      </c>
      <c r="G230" s="28">
        <v>58.37</v>
      </c>
      <c r="H230" s="28">
        <v>58.37</v>
      </c>
      <c r="J230" s="135"/>
    </row>
    <row r="231" spans="1:10" s="12" customFormat="1" ht="27" x14ac:dyDescent="0.2">
      <c r="A231" s="26"/>
      <c r="B231" s="36" t="s">
        <v>185</v>
      </c>
      <c r="C231" s="20">
        <v>90828</v>
      </c>
      <c r="D231" s="19" t="s">
        <v>280</v>
      </c>
      <c r="E231" s="20" t="s">
        <v>195</v>
      </c>
      <c r="F231" s="21">
        <v>2</v>
      </c>
      <c r="G231" s="28">
        <v>24.88</v>
      </c>
      <c r="H231" s="28">
        <v>49.76</v>
      </c>
      <c r="J231" s="135"/>
    </row>
    <row r="232" spans="1:10" s="12" customFormat="1" ht="27" x14ac:dyDescent="0.2">
      <c r="A232" s="26"/>
      <c r="B232" s="36" t="s">
        <v>185</v>
      </c>
      <c r="C232" s="20">
        <v>91299</v>
      </c>
      <c r="D232" s="19" t="s">
        <v>281</v>
      </c>
      <c r="E232" s="20" t="s">
        <v>195</v>
      </c>
      <c r="F232" s="21">
        <v>1</v>
      </c>
      <c r="G232" s="28">
        <v>1011.7</v>
      </c>
      <c r="H232" s="28">
        <v>1011.7</v>
      </c>
      <c r="J232" s="135"/>
    </row>
    <row r="233" spans="1:10" x14ac:dyDescent="0.2">
      <c r="C233" s="40"/>
      <c r="D233" s="41"/>
      <c r="E233" s="40"/>
      <c r="F233" s="40"/>
      <c r="G233" s="42"/>
      <c r="H233" s="42"/>
    </row>
    <row r="234" spans="1:10" x14ac:dyDescent="0.2">
      <c r="B234" s="137" t="s">
        <v>388</v>
      </c>
      <c r="C234" s="138" t="s">
        <v>112</v>
      </c>
      <c r="D234" s="139" t="s">
        <v>113</v>
      </c>
      <c r="E234" s="140"/>
      <c r="F234" s="140"/>
      <c r="G234" s="141"/>
      <c r="H234" s="141"/>
    </row>
    <row r="235" spans="1:10" x14ac:dyDescent="0.2">
      <c r="A235" s="26"/>
      <c r="B235" s="35" t="s">
        <v>373</v>
      </c>
      <c r="C235" s="17" t="s">
        <v>374</v>
      </c>
      <c r="D235" s="18" t="s">
        <v>375</v>
      </c>
      <c r="E235" s="17" t="s">
        <v>376</v>
      </c>
      <c r="F235" s="17" t="s">
        <v>377</v>
      </c>
      <c r="G235" s="30" t="s">
        <v>378</v>
      </c>
      <c r="H235" s="30" t="s">
        <v>379</v>
      </c>
    </row>
    <row r="236" spans="1:10" s="12" customFormat="1" ht="38.25" x14ac:dyDescent="0.2">
      <c r="A236" s="26"/>
      <c r="B236" s="37" t="s">
        <v>276</v>
      </c>
      <c r="C236" s="22">
        <v>91336</v>
      </c>
      <c r="D236" s="23" t="s">
        <v>277</v>
      </c>
      <c r="E236" s="22" t="s">
        <v>195</v>
      </c>
      <c r="F236" s="24"/>
      <c r="G236" s="31" t="s">
        <v>178</v>
      </c>
      <c r="H236" s="31">
        <v>1280.44</v>
      </c>
      <c r="J236" s="136">
        <f>H236*$J$4</f>
        <v>1600.5500000000002</v>
      </c>
    </row>
    <row r="237" spans="1:10" s="12" customFormat="1" ht="27" x14ac:dyDescent="0.2">
      <c r="A237" s="26"/>
      <c r="B237" s="36" t="s">
        <v>185</v>
      </c>
      <c r="C237" s="20">
        <v>90802</v>
      </c>
      <c r="D237" s="19" t="s">
        <v>278</v>
      </c>
      <c r="E237" s="20" t="s">
        <v>195</v>
      </c>
      <c r="F237" s="21">
        <v>1</v>
      </c>
      <c r="G237" s="28">
        <v>160.61000000000001</v>
      </c>
      <c r="H237" s="28">
        <v>160.61000000000001</v>
      </c>
      <c r="J237" s="135"/>
    </row>
    <row r="238" spans="1:10" s="12" customFormat="1" ht="27" x14ac:dyDescent="0.2">
      <c r="A238" s="26"/>
      <c r="B238" s="36" t="s">
        <v>185</v>
      </c>
      <c r="C238" s="20">
        <v>90817</v>
      </c>
      <c r="D238" s="19" t="s">
        <v>279</v>
      </c>
      <c r="E238" s="20" t="s">
        <v>195</v>
      </c>
      <c r="F238" s="21">
        <v>1</v>
      </c>
      <c r="G238" s="28">
        <v>58.37</v>
      </c>
      <c r="H238" s="28">
        <v>58.37</v>
      </c>
      <c r="J238" s="135"/>
    </row>
    <row r="239" spans="1:10" s="12" customFormat="1" ht="27" x14ac:dyDescent="0.2">
      <c r="A239" s="26"/>
      <c r="B239" s="36" t="s">
        <v>185</v>
      </c>
      <c r="C239" s="20">
        <v>90828</v>
      </c>
      <c r="D239" s="19" t="s">
        <v>280</v>
      </c>
      <c r="E239" s="20" t="s">
        <v>195</v>
      </c>
      <c r="F239" s="21">
        <v>2</v>
      </c>
      <c r="G239" s="28">
        <v>24.88</v>
      </c>
      <c r="H239" s="28">
        <v>49.76</v>
      </c>
      <c r="J239" s="135"/>
    </row>
    <row r="240" spans="1:10" s="12" customFormat="1" ht="27" x14ac:dyDescent="0.2">
      <c r="A240" s="26"/>
      <c r="B240" s="36" t="s">
        <v>185</v>
      </c>
      <c r="C240" s="20">
        <v>91299</v>
      </c>
      <c r="D240" s="19" t="s">
        <v>281</v>
      </c>
      <c r="E240" s="20" t="s">
        <v>195</v>
      </c>
      <c r="F240" s="21">
        <v>1</v>
      </c>
      <c r="G240" s="28">
        <v>1011.7</v>
      </c>
      <c r="H240" s="28">
        <v>1011.7</v>
      </c>
      <c r="J240" s="135"/>
    </row>
    <row r="241" spans="1:10" x14ac:dyDescent="0.2">
      <c r="C241" s="40"/>
      <c r="D241" s="41"/>
      <c r="E241" s="40"/>
      <c r="F241" s="40"/>
      <c r="G241" s="42"/>
      <c r="H241" s="42"/>
    </row>
    <row r="242" spans="1:10" x14ac:dyDescent="0.2">
      <c r="B242" s="137" t="s">
        <v>388</v>
      </c>
      <c r="C242" s="138" t="s">
        <v>114</v>
      </c>
      <c r="D242" s="139" t="s">
        <v>30</v>
      </c>
      <c r="E242" s="140"/>
      <c r="F242" s="140"/>
      <c r="G242" s="141"/>
      <c r="H242" s="141"/>
    </row>
    <row r="243" spans="1:10" x14ac:dyDescent="0.2">
      <c r="A243" s="26"/>
      <c r="B243" s="35" t="s">
        <v>373</v>
      </c>
      <c r="C243" s="17" t="s">
        <v>374</v>
      </c>
      <c r="D243" s="18" t="s">
        <v>375</v>
      </c>
      <c r="E243" s="17" t="s">
        <v>376</v>
      </c>
      <c r="F243" s="17" t="s">
        <v>377</v>
      </c>
      <c r="G243" s="30" t="s">
        <v>378</v>
      </c>
      <c r="H243" s="30" t="s">
        <v>379</v>
      </c>
    </row>
    <row r="244" spans="1:10" s="12" customFormat="1" x14ac:dyDescent="0.2">
      <c r="A244" s="26"/>
      <c r="B244" s="37" t="s">
        <v>384</v>
      </c>
      <c r="C244" s="22"/>
      <c r="D244" s="23" t="s">
        <v>30</v>
      </c>
      <c r="E244" s="22" t="s">
        <v>376</v>
      </c>
      <c r="F244" s="24"/>
      <c r="G244" s="31"/>
      <c r="H244" s="31">
        <f>SUBTOTAL(9,H245:H246)</f>
        <v>196.89928939999999</v>
      </c>
      <c r="J244" s="136">
        <v>246.13</v>
      </c>
    </row>
    <row r="245" spans="1:10" s="12" customFormat="1" ht="13.5" x14ac:dyDescent="0.2">
      <c r="A245" s="26"/>
      <c r="B245" s="36" t="s">
        <v>26</v>
      </c>
      <c r="C245" s="20" t="s">
        <v>336</v>
      </c>
      <c r="D245" s="19" t="s">
        <v>337</v>
      </c>
      <c r="E245" s="20" t="s">
        <v>208</v>
      </c>
      <c r="F245" s="21">
        <v>7.09999</v>
      </c>
      <c r="G245" s="32">
        <v>16.059999999999999</v>
      </c>
      <c r="H245" s="28">
        <f>F245*G245</f>
        <v>114.0258394</v>
      </c>
      <c r="J245" s="135"/>
    </row>
    <row r="246" spans="1:10" s="12" customFormat="1" ht="13.5" x14ac:dyDescent="0.2">
      <c r="A246" s="26"/>
      <c r="B246" s="36" t="s">
        <v>26</v>
      </c>
      <c r="C246" s="20" t="s">
        <v>221</v>
      </c>
      <c r="D246" s="19" t="s">
        <v>222</v>
      </c>
      <c r="E246" s="20" t="s">
        <v>208</v>
      </c>
      <c r="F246" s="21">
        <v>7.1074999999999999</v>
      </c>
      <c r="G246" s="32">
        <v>11.66</v>
      </c>
      <c r="H246" s="28">
        <f>F246*G246</f>
        <v>82.873450000000005</v>
      </c>
      <c r="J246" s="135"/>
    </row>
    <row r="247" spans="1:10" x14ac:dyDescent="0.2">
      <c r="C247" s="40"/>
      <c r="D247" s="41"/>
      <c r="E247" s="40"/>
      <c r="F247" s="40"/>
      <c r="G247" s="42"/>
      <c r="H247" s="42"/>
    </row>
    <row r="248" spans="1:10" x14ac:dyDescent="0.2">
      <c r="B248" s="137" t="s">
        <v>388</v>
      </c>
      <c r="C248" s="138" t="s">
        <v>115</v>
      </c>
      <c r="D248" s="139" t="s">
        <v>31</v>
      </c>
      <c r="E248" s="140"/>
      <c r="F248" s="140"/>
      <c r="G248" s="141"/>
      <c r="H248" s="141"/>
    </row>
    <row r="249" spans="1:10" x14ac:dyDescent="0.2">
      <c r="B249" s="35" t="s">
        <v>373</v>
      </c>
      <c r="C249" s="17" t="s">
        <v>374</v>
      </c>
      <c r="D249" s="18" t="s">
        <v>375</v>
      </c>
      <c r="E249" s="17" t="s">
        <v>376</v>
      </c>
      <c r="F249" s="17" t="s">
        <v>377</v>
      </c>
      <c r="G249" s="30" t="s">
        <v>378</v>
      </c>
      <c r="H249" s="30" t="s">
        <v>379</v>
      </c>
    </row>
    <row r="250" spans="1:10" s="12" customFormat="1" x14ac:dyDescent="0.2">
      <c r="A250" s="26"/>
      <c r="B250" s="37" t="s">
        <v>384</v>
      </c>
      <c r="C250" s="22"/>
      <c r="D250" s="23" t="s">
        <v>31</v>
      </c>
      <c r="E250" s="22" t="s">
        <v>376</v>
      </c>
      <c r="F250" s="24"/>
      <c r="G250" s="31"/>
      <c r="H250" s="31">
        <f>SUBTOTAL(9,H251:H252)</f>
        <v>196.89945</v>
      </c>
      <c r="J250" s="136">
        <v>246.13</v>
      </c>
    </row>
    <row r="251" spans="1:10" s="12" customFormat="1" ht="13.5" x14ac:dyDescent="0.2">
      <c r="A251" s="26"/>
      <c r="B251" s="36" t="s">
        <v>26</v>
      </c>
      <c r="C251" s="20" t="s">
        <v>336</v>
      </c>
      <c r="D251" s="19" t="s">
        <v>337</v>
      </c>
      <c r="E251" s="20" t="s">
        <v>208</v>
      </c>
      <c r="F251" s="21">
        <v>7.1</v>
      </c>
      <c r="G251" s="32">
        <v>16.059999999999999</v>
      </c>
      <c r="H251" s="28">
        <f>F251*G251</f>
        <v>114.02599999999998</v>
      </c>
      <c r="J251" s="135"/>
    </row>
    <row r="252" spans="1:10" s="12" customFormat="1" ht="13.5" x14ac:dyDescent="0.2">
      <c r="A252" s="26"/>
      <c r="B252" s="36" t="s">
        <v>26</v>
      </c>
      <c r="C252" s="20" t="s">
        <v>221</v>
      </c>
      <c r="D252" s="19" t="s">
        <v>222</v>
      </c>
      <c r="E252" s="20" t="s">
        <v>208</v>
      </c>
      <c r="F252" s="21">
        <v>7.1074999999999999</v>
      </c>
      <c r="G252" s="32">
        <v>11.66</v>
      </c>
      <c r="H252" s="28">
        <f>F252*G252</f>
        <v>82.873450000000005</v>
      </c>
      <c r="J252" s="135"/>
    </row>
    <row r="253" spans="1:10" x14ac:dyDescent="0.2">
      <c r="C253" s="40"/>
      <c r="D253" s="41"/>
      <c r="E253" s="40"/>
      <c r="F253" s="40"/>
      <c r="G253" s="42"/>
      <c r="H253" s="42"/>
    </row>
    <row r="254" spans="1:10" x14ac:dyDescent="0.2">
      <c r="B254" s="137" t="s">
        <v>388</v>
      </c>
      <c r="C254" s="138" t="s">
        <v>116</v>
      </c>
      <c r="D254" s="139" t="s">
        <v>117</v>
      </c>
      <c r="E254" s="140"/>
      <c r="F254" s="140"/>
      <c r="G254" s="141"/>
      <c r="H254" s="141"/>
    </row>
    <row r="255" spans="1:10" x14ac:dyDescent="0.2">
      <c r="A255" s="26"/>
      <c r="B255" s="35" t="s">
        <v>373</v>
      </c>
      <c r="C255" s="17" t="s">
        <v>374</v>
      </c>
      <c r="D255" s="18" t="s">
        <v>375</v>
      </c>
      <c r="E255" s="17" t="s">
        <v>376</v>
      </c>
      <c r="F255" s="17" t="s">
        <v>377</v>
      </c>
      <c r="G255" s="30" t="s">
        <v>378</v>
      </c>
      <c r="H255" s="30" t="s">
        <v>379</v>
      </c>
    </row>
    <row r="256" spans="1:10" s="12" customFormat="1" x14ac:dyDescent="0.2">
      <c r="A256" s="26"/>
      <c r="B256" s="37" t="s">
        <v>190</v>
      </c>
      <c r="C256" s="22" t="s">
        <v>38</v>
      </c>
      <c r="D256" s="23" t="s">
        <v>282</v>
      </c>
      <c r="E256" s="22" t="s">
        <v>224</v>
      </c>
      <c r="F256" s="24"/>
      <c r="G256" s="31"/>
      <c r="H256" s="31">
        <f>SUBTOTAL(9,H257:H260)</f>
        <v>29.588059999999999</v>
      </c>
      <c r="J256" s="136">
        <f>H256*$J$4</f>
        <v>36.985074999999995</v>
      </c>
    </row>
    <row r="257" spans="1:10" s="12" customFormat="1" ht="13.5" x14ac:dyDescent="0.2">
      <c r="A257" s="26"/>
      <c r="B257" s="36" t="s">
        <v>249</v>
      </c>
      <c r="C257" s="20" t="s">
        <v>283</v>
      </c>
      <c r="D257" s="19" t="s">
        <v>284</v>
      </c>
      <c r="E257" s="20" t="s">
        <v>200</v>
      </c>
      <c r="F257" s="21">
        <v>6.0000000000000001E-3</v>
      </c>
      <c r="G257" s="28">
        <v>8.26</v>
      </c>
      <c r="H257" s="28">
        <f t="shared" ref="H257:H260" si="9">F257*G257</f>
        <v>4.956E-2</v>
      </c>
      <c r="J257" s="135"/>
    </row>
    <row r="258" spans="1:10" s="12" customFormat="1" ht="13.5" x14ac:dyDescent="0.2">
      <c r="A258" s="26"/>
      <c r="B258" s="36" t="s">
        <v>249</v>
      </c>
      <c r="C258" s="20" t="s">
        <v>285</v>
      </c>
      <c r="D258" s="19" t="s">
        <v>286</v>
      </c>
      <c r="E258" s="20" t="s">
        <v>203</v>
      </c>
      <c r="F258" s="21">
        <v>1.05</v>
      </c>
      <c r="G258" s="28">
        <v>17.87</v>
      </c>
      <c r="H258" s="28">
        <f t="shared" si="9"/>
        <v>18.763500000000001</v>
      </c>
      <c r="J258" s="135"/>
    </row>
    <row r="259" spans="1:10" s="12" customFormat="1" ht="13.5" x14ac:dyDescent="0.2">
      <c r="A259" s="26"/>
      <c r="B259" s="36" t="s">
        <v>215</v>
      </c>
      <c r="C259" s="20" t="s">
        <v>287</v>
      </c>
      <c r="D259" s="19" t="s">
        <v>288</v>
      </c>
      <c r="E259" s="20" t="s">
        <v>208</v>
      </c>
      <c r="F259" s="21">
        <v>0.3</v>
      </c>
      <c r="G259" s="28">
        <v>13.529999999999998</v>
      </c>
      <c r="H259" s="28">
        <f t="shared" si="9"/>
        <v>4.0589999999999993</v>
      </c>
      <c r="J259" s="135"/>
    </row>
    <row r="260" spans="1:10" s="12" customFormat="1" ht="13.5" x14ac:dyDescent="0.2">
      <c r="A260" s="26"/>
      <c r="B260" s="36" t="s">
        <v>215</v>
      </c>
      <c r="C260" s="20" t="s">
        <v>289</v>
      </c>
      <c r="D260" s="19" t="s">
        <v>290</v>
      </c>
      <c r="E260" s="20" t="s">
        <v>208</v>
      </c>
      <c r="F260" s="21">
        <v>0.4</v>
      </c>
      <c r="G260" s="28">
        <v>16.79</v>
      </c>
      <c r="H260" s="28">
        <f t="shared" si="9"/>
        <v>6.7160000000000002</v>
      </c>
      <c r="J260" s="135"/>
    </row>
    <row r="261" spans="1:10" x14ac:dyDescent="0.2">
      <c r="C261" s="40"/>
      <c r="D261" s="41"/>
      <c r="E261" s="40"/>
      <c r="F261" s="40"/>
      <c r="G261" s="42"/>
      <c r="H261" s="42"/>
    </row>
    <row r="262" spans="1:10" x14ac:dyDescent="0.2">
      <c r="B262" s="137" t="s">
        <v>388</v>
      </c>
      <c r="C262" s="138" t="s">
        <v>118</v>
      </c>
      <c r="D262" s="139" t="s">
        <v>119</v>
      </c>
      <c r="E262" s="140"/>
      <c r="F262" s="140"/>
      <c r="G262" s="141"/>
      <c r="H262" s="141"/>
    </row>
    <row r="263" spans="1:10" x14ac:dyDescent="0.2">
      <c r="B263" s="35" t="s">
        <v>373</v>
      </c>
      <c r="C263" s="17" t="s">
        <v>374</v>
      </c>
      <c r="D263" s="18" t="s">
        <v>375</v>
      </c>
      <c r="E263" s="17" t="s">
        <v>376</v>
      </c>
      <c r="F263" s="17" t="s">
        <v>377</v>
      </c>
      <c r="G263" s="30" t="s">
        <v>378</v>
      </c>
      <c r="H263" s="30" t="s">
        <v>379</v>
      </c>
    </row>
    <row r="264" spans="1:10" s="12" customFormat="1" x14ac:dyDescent="0.2">
      <c r="A264" s="26"/>
      <c r="B264" s="37" t="s">
        <v>190</v>
      </c>
      <c r="C264" s="22" t="s">
        <v>39</v>
      </c>
      <c r="D264" s="23" t="s">
        <v>291</v>
      </c>
      <c r="E264" s="22" t="s">
        <v>224</v>
      </c>
      <c r="F264" s="24"/>
      <c r="G264" s="31"/>
      <c r="H264" s="31">
        <v>24.482499999999998</v>
      </c>
      <c r="J264" s="136">
        <f>H264*$J$4</f>
        <v>30.603124999999999</v>
      </c>
    </row>
    <row r="265" spans="1:10" s="12" customFormat="1" ht="13.5" x14ac:dyDescent="0.2">
      <c r="A265" s="26"/>
      <c r="B265" s="36" t="s">
        <v>249</v>
      </c>
      <c r="C265" s="20" t="s">
        <v>292</v>
      </c>
      <c r="D265" s="19" t="s">
        <v>293</v>
      </c>
      <c r="E265" s="20" t="s">
        <v>200</v>
      </c>
      <c r="F265" s="21">
        <v>0.25</v>
      </c>
      <c r="G265" s="28">
        <v>1.61</v>
      </c>
      <c r="H265" s="28">
        <v>0.40250000000000002</v>
      </c>
      <c r="J265" s="135"/>
    </row>
    <row r="266" spans="1:10" s="12" customFormat="1" ht="13.5" x14ac:dyDescent="0.2">
      <c r="A266" s="26"/>
      <c r="B266" s="36" t="s">
        <v>249</v>
      </c>
      <c r="C266" s="20" t="s">
        <v>294</v>
      </c>
      <c r="D266" s="19" t="s">
        <v>295</v>
      </c>
      <c r="E266" s="20" t="s">
        <v>203</v>
      </c>
      <c r="F266" s="21">
        <v>1.05</v>
      </c>
      <c r="G266" s="28">
        <v>12.15</v>
      </c>
      <c r="H266" s="28">
        <v>12.7575</v>
      </c>
      <c r="J266" s="135"/>
    </row>
    <row r="267" spans="1:10" s="12" customFormat="1" ht="13.5" x14ac:dyDescent="0.2">
      <c r="A267" s="26"/>
      <c r="B267" s="36" t="s">
        <v>215</v>
      </c>
      <c r="C267" s="20" t="s">
        <v>216</v>
      </c>
      <c r="D267" s="19" t="s">
        <v>210</v>
      </c>
      <c r="E267" s="20" t="s">
        <v>208</v>
      </c>
      <c r="F267" s="21">
        <v>0.15</v>
      </c>
      <c r="G267" s="28">
        <v>12.219999999999999</v>
      </c>
      <c r="H267" s="28">
        <v>1.8329999999999997</v>
      </c>
      <c r="J267" s="135"/>
    </row>
    <row r="268" spans="1:10" s="12" customFormat="1" ht="13.5" x14ac:dyDescent="0.2">
      <c r="A268" s="26"/>
      <c r="B268" s="36" t="s">
        <v>215</v>
      </c>
      <c r="C268" s="20" t="s">
        <v>217</v>
      </c>
      <c r="D268" s="19" t="s">
        <v>218</v>
      </c>
      <c r="E268" s="20" t="s">
        <v>208</v>
      </c>
      <c r="F268" s="21">
        <v>0.15</v>
      </c>
      <c r="G268" s="28">
        <v>17.07</v>
      </c>
      <c r="H268" s="28">
        <v>2.5604999999999998</v>
      </c>
      <c r="J268" s="135"/>
    </row>
    <row r="269" spans="1:10" s="12" customFormat="1" ht="13.5" x14ac:dyDescent="0.2">
      <c r="A269" s="26"/>
      <c r="B269" s="36" t="s">
        <v>215</v>
      </c>
      <c r="C269" s="20" t="s">
        <v>296</v>
      </c>
      <c r="D269" s="19" t="s">
        <v>297</v>
      </c>
      <c r="E269" s="20" t="s">
        <v>198</v>
      </c>
      <c r="F269" s="21">
        <v>1</v>
      </c>
      <c r="G269" s="28">
        <v>6.9289999999999994</v>
      </c>
      <c r="H269" s="28">
        <v>6.9289999999999994</v>
      </c>
      <c r="J269" s="135"/>
    </row>
    <row r="270" spans="1:10" x14ac:dyDescent="0.2">
      <c r="C270" s="40"/>
      <c r="D270" s="41"/>
      <c r="E270" s="40"/>
      <c r="F270" s="40"/>
      <c r="G270" s="42"/>
      <c r="H270" s="42"/>
    </row>
    <row r="271" spans="1:10" x14ac:dyDescent="0.2">
      <c r="B271" s="137" t="s">
        <v>388</v>
      </c>
      <c r="C271" s="138" t="s">
        <v>120</v>
      </c>
      <c r="D271" s="139" t="s">
        <v>121</v>
      </c>
      <c r="E271" s="140"/>
      <c r="F271" s="140"/>
      <c r="G271" s="141"/>
      <c r="H271" s="141"/>
    </row>
    <row r="272" spans="1:10" x14ac:dyDescent="0.2">
      <c r="B272" s="35" t="s">
        <v>373</v>
      </c>
      <c r="C272" s="17" t="s">
        <v>374</v>
      </c>
      <c r="D272" s="18" t="s">
        <v>375</v>
      </c>
      <c r="E272" s="17" t="s">
        <v>376</v>
      </c>
      <c r="F272" s="17" t="s">
        <v>377</v>
      </c>
      <c r="G272" s="30" t="s">
        <v>378</v>
      </c>
      <c r="H272" s="30" t="s">
        <v>379</v>
      </c>
    </row>
    <row r="273" spans="1:10" s="12" customFormat="1" ht="27" x14ac:dyDescent="0.2">
      <c r="A273" s="26"/>
      <c r="B273" s="36" t="s">
        <v>660</v>
      </c>
      <c r="C273" s="20"/>
      <c r="D273" s="19" t="s">
        <v>343</v>
      </c>
      <c r="E273" s="20" t="s">
        <v>344</v>
      </c>
      <c r="F273" s="21">
        <v>1</v>
      </c>
      <c r="G273" s="28">
        <v>1801.2</v>
      </c>
      <c r="H273" s="28">
        <v>1801.2</v>
      </c>
      <c r="J273" s="136">
        <f>G273*$J$4</f>
        <v>2251.5</v>
      </c>
    </row>
    <row r="274" spans="1:10" x14ac:dyDescent="0.2">
      <c r="B274" s="5"/>
      <c r="C274" s="40"/>
      <c r="D274" s="41"/>
      <c r="E274" s="40"/>
      <c r="F274" s="40"/>
      <c r="G274" s="42"/>
      <c r="H274" s="42"/>
    </row>
    <row r="275" spans="1:10" x14ac:dyDescent="0.2">
      <c r="B275" s="137" t="s">
        <v>388</v>
      </c>
      <c r="C275" s="138" t="s">
        <v>122</v>
      </c>
      <c r="D275" s="139" t="s">
        <v>123</v>
      </c>
      <c r="E275" s="140"/>
      <c r="F275" s="140"/>
      <c r="G275" s="141"/>
      <c r="H275" s="141"/>
    </row>
    <row r="276" spans="1:10" x14ac:dyDescent="0.2">
      <c r="A276" s="26"/>
      <c r="B276" s="35" t="s">
        <v>373</v>
      </c>
      <c r="C276" s="17" t="s">
        <v>374</v>
      </c>
      <c r="D276" s="18" t="s">
        <v>375</v>
      </c>
      <c r="E276" s="17" t="s">
        <v>376</v>
      </c>
      <c r="F276" s="17" t="s">
        <v>377</v>
      </c>
      <c r="G276" s="30" t="s">
        <v>378</v>
      </c>
      <c r="H276" s="30" t="s">
        <v>379</v>
      </c>
    </row>
    <row r="277" spans="1:10" s="12" customFormat="1" ht="40.5" x14ac:dyDescent="0.2">
      <c r="A277" s="26"/>
      <c r="B277" s="36" t="s">
        <v>660</v>
      </c>
      <c r="C277" s="20"/>
      <c r="D277" s="19" t="s">
        <v>345</v>
      </c>
      <c r="E277" s="20" t="s">
        <v>344</v>
      </c>
      <c r="F277" s="21">
        <v>1</v>
      </c>
      <c r="G277" s="28">
        <v>2862.04</v>
      </c>
      <c r="H277" s="28">
        <v>2862.04</v>
      </c>
      <c r="J277" s="136">
        <f>G277*$J$4</f>
        <v>3577.55</v>
      </c>
    </row>
    <row r="278" spans="1:10" x14ac:dyDescent="0.2">
      <c r="B278" s="5"/>
      <c r="C278" s="40"/>
      <c r="D278" s="41"/>
      <c r="E278" s="40"/>
      <c r="F278" s="40"/>
      <c r="G278" s="42"/>
      <c r="H278" s="42"/>
    </row>
    <row r="279" spans="1:10" x14ac:dyDescent="0.2">
      <c r="B279" s="137" t="s">
        <v>388</v>
      </c>
      <c r="C279" s="138" t="s">
        <v>124</v>
      </c>
      <c r="D279" s="139" t="s">
        <v>125</v>
      </c>
      <c r="E279" s="140"/>
      <c r="F279" s="140"/>
      <c r="G279" s="141"/>
      <c r="H279" s="141"/>
    </row>
    <row r="280" spans="1:10" x14ac:dyDescent="0.2">
      <c r="A280" s="26"/>
      <c r="B280" s="35" t="s">
        <v>373</v>
      </c>
      <c r="C280" s="17" t="s">
        <v>374</v>
      </c>
      <c r="D280" s="18" t="s">
        <v>375</v>
      </c>
      <c r="E280" s="17" t="s">
        <v>376</v>
      </c>
      <c r="F280" s="17" t="s">
        <v>377</v>
      </c>
      <c r="G280" s="30" t="s">
        <v>378</v>
      </c>
      <c r="H280" s="30" t="s">
        <v>379</v>
      </c>
    </row>
    <row r="281" spans="1:10" s="12" customFormat="1" ht="27" x14ac:dyDescent="0.2">
      <c r="A281" s="26"/>
      <c r="B281" s="36" t="s">
        <v>660</v>
      </c>
      <c r="C281" s="20"/>
      <c r="D281" s="19" t="s">
        <v>346</v>
      </c>
      <c r="E281" s="20" t="s">
        <v>344</v>
      </c>
      <c r="F281" s="21">
        <v>1</v>
      </c>
      <c r="G281" s="28">
        <v>1595.36</v>
      </c>
      <c r="H281" s="28">
        <v>1595.36</v>
      </c>
      <c r="J281" s="136">
        <f>G281*$J$4</f>
        <v>1994.1999999999998</v>
      </c>
    </row>
    <row r="282" spans="1:10" x14ac:dyDescent="0.2">
      <c r="B282" s="5"/>
      <c r="C282" s="40"/>
      <c r="D282" s="41"/>
      <c r="E282" s="40"/>
      <c r="F282" s="40"/>
      <c r="G282" s="42"/>
      <c r="H282" s="42"/>
    </row>
    <row r="283" spans="1:10" x14ac:dyDescent="0.2">
      <c r="B283" s="137" t="s">
        <v>388</v>
      </c>
      <c r="C283" s="138" t="s">
        <v>126</v>
      </c>
      <c r="D283" s="139" t="s">
        <v>127</v>
      </c>
      <c r="E283" s="140"/>
      <c r="F283" s="140"/>
      <c r="G283" s="141"/>
      <c r="H283" s="141"/>
    </row>
    <row r="284" spans="1:10" x14ac:dyDescent="0.2">
      <c r="A284" s="26"/>
      <c r="B284" s="35" t="s">
        <v>373</v>
      </c>
      <c r="C284" s="17" t="s">
        <v>374</v>
      </c>
      <c r="D284" s="18" t="s">
        <v>375</v>
      </c>
      <c r="E284" s="17" t="s">
        <v>376</v>
      </c>
      <c r="F284" s="17" t="s">
        <v>377</v>
      </c>
      <c r="G284" s="30" t="s">
        <v>378</v>
      </c>
      <c r="H284" s="30" t="s">
        <v>379</v>
      </c>
    </row>
    <row r="285" spans="1:10" s="12" customFormat="1" x14ac:dyDescent="0.2">
      <c r="A285" s="26"/>
      <c r="B285" s="37" t="s">
        <v>384</v>
      </c>
      <c r="C285" s="22"/>
      <c r="D285" s="23" t="s">
        <v>127</v>
      </c>
      <c r="E285" s="22" t="s">
        <v>376</v>
      </c>
      <c r="F285" s="24"/>
      <c r="G285" s="31"/>
      <c r="H285" s="31">
        <f>SUBTOTAL(9,H286:H287)</f>
        <v>534.46100000000001</v>
      </c>
      <c r="J285" s="136">
        <f>H285*$J$4</f>
        <v>668.07625000000007</v>
      </c>
    </row>
    <row r="286" spans="1:10" s="12" customFormat="1" ht="27" x14ac:dyDescent="0.2">
      <c r="A286" s="26"/>
      <c r="B286" s="36" t="s">
        <v>660</v>
      </c>
      <c r="C286" s="20"/>
      <c r="D286" s="19" t="s">
        <v>347</v>
      </c>
      <c r="E286" s="20" t="s">
        <v>344</v>
      </c>
      <c r="F286" s="21">
        <v>1</v>
      </c>
      <c r="G286" s="28">
        <v>394.541</v>
      </c>
      <c r="H286" s="28">
        <f>F286*G286</f>
        <v>394.541</v>
      </c>
      <c r="J286" s="135"/>
    </row>
    <row r="287" spans="1:10" s="12" customFormat="1" ht="13.5" x14ac:dyDescent="0.2">
      <c r="A287" s="26"/>
      <c r="B287" s="36" t="s">
        <v>349</v>
      </c>
      <c r="C287" s="20">
        <v>88273</v>
      </c>
      <c r="D287" s="19" t="s">
        <v>348</v>
      </c>
      <c r="E287" s="20" t="s">
        <v>6</v>
      </c>
      <c r="F287" s="21">
        <v>8</v>
      </c>
      <c r="G287" s="28">
        <v>17.489999999999998</v>
      </c>
      <c r="H287" s="28">
        <f>F287*G287</f>
        <v>139.91999999999999</v>
      </c>
      <c r="J287" s="135"/>
    </row>
    <row r="288" spans="1:10" x14ac:dyDescent="0.2">
      <c r="C288" s="40"/>
      <c r="D288" s="41"/>
      <c r="E288" s="40"/>
      <c r="F288" s="40"/>
      <c r="G288" s="42"/>
      <c r="H288" s="42"/>
    </row>
    <row r="289" spans="1:10" x14ac:dyDescent="0.2">
      <c r="B289" s="137" t="s">
        <v>388</v>
      </c>
      <c r="C289" s="138" t="s">
        <v>128</v>
      </c>
      <c r="D289" s="139" t="s">
        <v>129</v>
      </c>
      <c r="E289" s="140"/>
      <c r="F289" s="140"/>
      <c r="G289" s="141"/>
      <c r="H289" s="141"/>
    </row>
    <row r="290" spans="1:10" x14ac:dyDescent="0.2">
      <c r="A290" s="26"/>
      <c r="B290" s="35" t="s">
        <v>373</v>
      </c>
      <c r="C290" s="17" t="s">
        <v>374</v>
      </c>
      <c r="D290" s="18" t="s">
        <v>375</v>
      </c>
      <c r="E290" s="17" t="s">
        <v>376</v>
      </c>
      <c r="F290" s="17" t="s">
        <v>377</v>
      </c>
      <c r="G290" s="30" t="s">
        <v>378</v>
      </c>
      <c r="H290" s="30" t="s">
        <v>379</v>
      </c>
    </row>
    <row r="291" spans="1:10" s="12" customFormat="1" x14ac:dyDescent="0.2">
      <c r="A291" s="26"/>
      <c r="B291" s="37" t="s">
        <v>384</v>
      </c>
      <c r="C291" s="22"/>
      <c r="D291" s="23" t="s">
        <v>129</v>
      </c>
      <c r="E291" s="22" t="s">
        <v>376</v>
      </c>
      <c r="F291" s="24"/>
      <c r="G291" s="31"/>
      <c r="H291" s="31">
        <f>SUBTOTAL(9,H292:H301)</f>
        <v>3212.66</v>
      </c>
      <c r="J291" s="136">
        <f>H291*$J$4</f>
        <v>4015.8249999999998</v>
      </c>
    </row>
    <row r="292" spans="1:10" s="12" customFormat="1" ht="27" x14ac:dyDescent="0.2">
      <c r="A292" s="26"/>
      <c r="B292" s="36" t="s">
        <v>660</v>
      </c>
      <c r="C292" s="20"/>
      <c r="D292" s="19" t="s">
        <v>350</v>
      </c>
      <c r="E292" s="20" t="s">
        <v>351</v>
      </c>
      <c r="F292" s="21">
        <v>1</v>
      </c>
      <c r="G292" s="28">
        <v>2266.2399999999998</v>
      </c>
      <c r="H292" s="28">
        <f>F292*G292</f>
        <v>2266.2399999999998</v>
      </c>
      <c r="J292" s="135"/>
    </row>
    <row r="293" spans="1:10" s="12" customFormat="1" ht="22.5" customHeight="1" x14ac:dyDescent="0.2">
      <c r="A293" s="26"/>
      <c r="B293" s="36" t="s">
        <v>660</v>
      </c>
      <c r="C293" s="20"/>
      <c r="D293" s="19" t="s">
        <v>352</v>
      </c>
      <c r="E293" s="20" t="s">
        <v>353</v>
      </c>
      <c r="F293" s="21">
        <v>2</v>
      </c>
      <c r="G293" s="28">
        <v>51.8</v>
      </c>
      <c r="H293" s="28">
        <v>103.6</v>
      </c>
      <c r="J293" s="135"/>
    </row>
    <row r="294" spans="1:10" s="12" customFormat="1" ht="18.75" customHeight="1" x14ac:dyDescent="0.2">
      <c r="A294" s="26"/>
      <c r="B294" s="36" t="s">
        <v>660</v>
      </c>
      <c r="C294" s="20"/>
      <c r="D294" s="19" t="s">
        <v>354</v>
      </c>
      <c r="E294" s="20" t="s">
        <v>355</v>
      </c>
      <c r="F294" s="21">
        <v>8</v>
      </c>
      <c r="G294" s="28">
        <v>3.63</v>
      </c>
      <c r="H294" s="28">
        <v>29.04</v>
      </c>
      <c r="J294" s="135"/>
    </row>
    <row r="295" spans="1:10" s="12" customFormat="1" ht="13.5" x14ac:dyDescent="0.2">
      <c r="A295" s="26"/>
      <c r="B295" s="36" t="s">
        <v>357</v>
      </c>
      <c r="C295" s="20">
        <v>584</v>
      </c>
      <c r="D295" s="19" t="s">
        <v>356</v>
      </c>
      <c r="E295" s="20" t="s">
        <v>15</v>
      </c>
      <c r="F295" s="21">
        <v>4</v>
      </c>
      <c r="G295" s="28">
        <v>22.3</v>
      </c>
      <c r="H295" s="28">
        <v>89.2</v>
      </c>
      <c r="J295" s="135"/>
    </row>
    <row r="296" spans="1:10" s="12" customFormat="1" ht="13.5" x14ac:dyDescent="0.2">
      <c r="A296" s="26"/>
      <c r="B296" s="36" t="s">
        <v>357</v>
      </c>
      <c r="C296" s="20">
        <v>586</v>
      </c>
      <c r="D296" s="19" t="s">
        <v>358</v>
      </c>
      <c r="E296" s="20" t="s">
        <v>15</v>
      </c>
      <c r="F296" s="21">
        <v>4</v>
      </c>
      <c r="G296" s="28">
        <v>13.2</v>
      </c>
      <c r="H296" s="28">
        <v>52.8</v>
      </c>
      <c r="J296" s="135"/>
    </row>
    <row r="297" spans="1:10" s="12" customFormat="1" ht="27" x14ac:dyDescent="0.2">
      <c r="A297" s="26"/>
      <c r="B297" s="36" t="s">
        <v>660</v>
      </c>
      <c r="C297" s="20"/>
      <c r="D297" s="19" t="s">
        <v>359</v>
      </c>
      <c r="E297" s="20" t="s">
        <v>15</v>
      </c>
      <c r="F297" s="21">
        <v>2</v>
      </c>
      <c r="G297" s="28">
        <v>7.97</v>
      </c>
      <c r="H297" s="28">
        <v>15.94</v>
      </c>
      <c r="J297" s="135"/>
    </row>
    <row r="298" spans="1:10" s="12" customFormat="1" ht="13.5" x14ac:dyDescent="0.2">
      <c r="A298" s="26"/>
      <c r="B298" s="36" t="s">
        <v>349</v>
      </c>
      <c r="C298" s="20">
        <v>88315</v>
      </c>
      <c r="D298" s="19" t="s">
        <v>360</v>
      </c>
      <c r="E298" s="20" t="s">
        <v>6</v>
      </c>
      <c r="F298" s="21">
        <v>16</v>
      </c>
      <c r="G298" s="28">
        <v>18.21</v>
      </c>
      <c r="H298" s="28">
        <v>291.36</v>
      </c>
      <c r="J298" s="135"/>
    </row>
    <row r="299" spans="1:10" s="12" customFormat="1" ht="13.5" x14ac:dyDescent="0.2">
      <c r="A299" s="26"/>
      <c r="B299" s="36" t="s">
        <v>349</v>
      </c>
      <c r="C299" s="20">
        <v>88251</v>
      </c>
      <c r="D299" s="19" t="s">
        <v>361</v>
      </c>
      <c r="E299" s="20" t="s">
        <v>6</v>
      </c>
      <c r="F299" s="21">
        <v>8</v>
      </c>
      <c r="G299" s="28">
        <v>14.45</v>
      </c>
      <c r="H299" s="28">
        <v>115.6</v>
      </c>
      <c r="J299" s="135"/>
    </row>
    <row r="300" spans="1:10" s="12" customFormat="1" ht="13.5" x14ac:dyDescent="0.2">
      <c r="A300" s="26"/>
      <c r="B300" s="36" t="s">
        <v>349</v>
      </c>
      <c r="C300" s="20">
        <v>88273</v>
      </c>
      <c r="D300" s="19" t="s">
        <v>348</v>
      </c>
      <c r="E300" s="20" t="s">
        <v>6</v>
      </c>
      <c r="F300" s="21">
        <v>8</v>
      </c>
      <c r="G300" s="28">
        <v>17.489999999999998</v>
      </c>
      <c r="H300" s="28">
        <v>139.91999999999999</v>
      </c>
      <c r="J300" s="135"/>
    </row>
    <row r="301" spans="1:10" s="12" customFormat="1" ht="13.5" x14ac:dyDescent="0.2">
      <c r="A301" s="26"/>
      <c r="B301" s="36" t="s">
        <v>349</v>
      </c>
      <c r="C301" s="20">
        <v>88316</v>
      </c>
      <c r="D301" s="19" t="s">
        <v>362</v>
      </c>
      <c r="E301" s="20" t="s">
        <v>6</v>
      </c>
      <c r="F301" s="21">
        <v>8</v>
      </c>
      <c r="G301" s="28">
        <v>13.62</v>
      </c>
      <c r="H301" s="28">
        <v>108.96</v>
      </c>
      <c r="J301" s="135"/>
    </row>
    <row r="302" spans="1:10" x14ac:dyDescent="0.2">
      <c r="C302" s="40"/>
      <c r="D302" s="41"/>
      <c r="E302" s="40"/>
      <c r="F302" s="40"/>
      <c r="G302" s="42"/>
      <c r="H302" s="42"/>
    </row>
    <row r="303" spans="1:10" x14ac:dyDescent="0.2">
      <c r="B303" s="137" t="s">
        <v>388</v>
      </c>
      <c r="C303" s="138" t="s">
        <v>130</v>
      </c>
      <c r="D303" s="139" t="s">
        <v>131</v>
      </c>
      <c r="E303" s="140"/>
      <c r="F303" s="140"/>
      <c r="G303" s="141"/>
      <c r="H303" s="141"/>
    </row>
    <row r="304" spans="1:10" x14ac:dyDescent="0.2">
      <c r="A304" s="26"/>
      <c r="B304" s="35" t="s">
        <v>373</v>
      </c>
      <c r="C304" s="17" t="s">
        <v>374</v>
      </c>
      <c r="D304" s="18" t="s">
        <v>375</v>
      </c>
      <c r="E304" s="17" t="s">
        <v>376</v>
      </c>
      <c r="F304" s="17" t="s">
        <v>377</v>
      </c>
      <c r="G304" s="30" t="s">
        <v>378</v>
      </c>
      <c r="H304" s="30" t="s">
        <v>379</v>
      </c>
    </row>
    <row r="305" spans="1:10" s="12" customFormat="1" x14ac:dyDescent="0.2">
      <c r="A305" s="26"/>
      <c r="B305" s="37" t="s">
        <v>276</v>
      </c>
      <c r="C305" s="22">
        <v>85005</v>
      </c>
      <c r="D305" s="23" t="s">
        <v>298</v>
      </c>
      <c r="E305" s="22" t="s">
        <v>198</v>
      </c>
      <c r="F305" s="24"/>
      <c r="G305" s="31" t="s">
        <v>178</v>
      </c>
      <c r="H305" s="23">
        <v>225.01</v>
      </c>
      <c r="J305" s="136">
        <f>H305*$J$4</f>
        <v>281.26249999999999</v>
      </c>
    </row>
    <row r="306" spans="1:10" s="12" customFormat="1" ht="27" x14ac:dyDescent="0.2">
      <c r="A306" s="26"/>
      <c r="B306" s="36" t="s">
        <v>179</v>
      </c>
      <c r="C306" s="20">
        <v>442</v>
      </c>
      <c r="D306" s="19" t="s">
        <v>299</v>
      </c>
      <c r="E306" s="20" t="s">
        <v>195</v>
      </c>
      <c r="F306" s="21">
        <v>4</v>
      </c>
      <c r="G306" s="28">
        <v>2.12</v>
      </c>
      <c r="H306" s="28">
        <v>8.48</v>
      </c>
      <c r="J306" s="135"/>
    </row>
    <row r="307" spans="1:10" s="12" customFormat="1" ht="13.5" x14ac:dyDescent="0.2">
      <c r="A307" s="26"/>
      <c r="B307" s="36" t="s">
        <v>179</v>
      </c>
      <c r="C307" s="20">
        <v>11186</v>
      </c>
      <c r="D307" s="19" t="s">
        <v>300</v>
      </c>
      <c r="E307" s="20" t="s">
        <v>198</v>
      </c>
      <c r="F307" s="21">
        <v>1</v>
      </c>
      <c r="G307" s="28">
        <v>181.55</v>
      </c>
      <c r="H307" s="28">
        <v>181.55</v>
      </c>
      <c r="J307" s="135"/>
    </row>
    <row r="308" spans="1:10" s="12" customFormat="1" ht="13.5" x14ac:dyDescent="0.2">
      <c r="A308" s="26"/>
      <c r="B308" s="36" t="s">
        <v>185</v>
      </c>
      <c r="C308" s="20">
        <v>88316</v>
      </c>
      <c r="D308" s="19" t="s">
        <v>210</v>
      </c>
      <c r="E308" s="20" t="s">
        <v>208</v>
      </c>
      <c r="F308" s="21">
        <v>0.4</v>
      </c>
      <c r="G308" s="28">
        <v>12.2</v>
      </c>
      <c r="H308" s="28">
        <v>4.88</v>
      </c>
      <c r="J308" s="135"/>
    </row>
    <row r="309" spans="1:10" s="12" customFormat="1" ht="13.5" x14ac:dyDescent="0.2">
      <c r="A309" s="26"/>
      <c r="B309" s="36" t="s">
        <v>185</v>
      </c>
      <c r="C309" s="20">
        <v>88325</v>
      </c>
      <c r="D309" s="19" t="s">
        <v>301</v>
      </c>
      <c r="E309" s="20" t="s">
        <v>208</v>
      </c>
      <c r="F309" s="21">
        <v>2</v>
      </c>
      <c r="G309" s="28">
        <v>15.05</v>
      </c>
      <c r="H309" s="28">
        <v>30.1</v>
      </c>
      <c r="J309" s="135"/>
    </row>
    <row r="310" spans="1:10" x14ac:dyDescent="0.2">
      <c r="C310" s="40"/>
      <c r="D310" s="41"/>
      <c r="E310" s="40"/>
      <c r="F310" s="40"/>
      <c r="G310" s="42"/>
      <c r="H310" s="42"/>
    </row>
    <row r="311" spans="1:10" x14ac:dyDescent="0.2">
      <c r="B311" s="137" t="s">
        <v>388</v>
      </c>
      <c r="C311" s="138" t="s">
        <v>132</v>
      </c>
      <c r="D311" s="139" t="s">
        <v>133</v>
      </c>
      <c r="E311" s="140"/>
      <c r="F311" s="140"/>
      <c r="G311" s="141"/>
      <c r="H311" s="141"/>
    </row>
    <row r="312" spans="1:10" x14ac:dyDescent="0.2">
      <c r="A312" s="26"/>
      <c r="B312" s="35" t="s">
        <v>373</v>
      </c>
      <c r="C312" s="17" t="s">
        <v>374</v>
      </c>
      <c r="D312" s="18" t="s">
        <v>375</v>
      </c>
      <c r="E312" s="17" t="s">
        <v>376</v>
      </c>
      <c r="F312" s="17" t="s">
        <v>377</v>
      </c>
      <c r="G312" s="30" t="s">
        <v>378</v>
      </c>
      <c r="H312" s="30" t="s">
        <v>379</v>
      </c>
    </row>
    <row r="313" spans="1:10" s="12" customFormat="1" ht="25.5" x14ac:dyDescent="0.2">
      <c r="A313" s="26"/>
      <c r="B313" s="37" t="s">
        <v>261</v>
      </c>
      <c r="C313" s="22">
        <v>87894</v>
      </c>
      <c r="D313" s="23" t="s">
        <v>302</v>
      </c>
      <c r="E313" s="22" t="s">
        <v>198</v>
      </c>
      <c r="F313" s="24"/>
      <c r="G313" s="31" t="s">
        <v>178</v>
      </c>
      <c r="H313" s="23">
        <v>4.05</v>
      </c>
      <c r="J313" s="136">
        <f>H313*$J$4</f>
        <v>5.0625</v>
      </c>
    </row>
    <row r="314" spans="1:10" s="12" customFormat="1" ht="27" x14ac:dyDescent="0.2">
      <c r="A314" s="26"/>
      <c r="B314" s="36" t="s">
        <v>185</v>
      </c>
      <c r="C314" s="20">
        <v>87313</v>
      </c>
      <c r="D314" s="19" t="s">
        <v>303</v>
      </c>
      <c r="E314" s="20" t="s">
        <v>212</v>
      </c>
      <c r="F314" s="21">
        <v>4.1999999999999997E-3</v>
      </c>
      <c r="G314" s="28">
        <v>281.19</v>
      </c>
      <c r="H314" s="28">
        <v>1.18</v>
      </c>
      <c r="J314" s="135"/>
    </row>
    <row r="315" spans="1:10" s="12" customFormat="1" ht="13.5" x14ac:dyDescent="0.2">
      <c r="A315" s="26"/>
      <c r="B315" s="36" t="s">
        <v>185</v>
      </c>
      <c r="C315" s="20">
        <v>88309</v>
      </c>
      <c r="D315" s="19" t="s">
        <v>218</v>
      </c>
      <c r="E315" s="20" t="s">
        <v>208</v>
      </c>
      <c r="F315" s="21">
        <v>0.124</v>
      </c>
      <c r="G315" s="28">
        <v>17.05</v>
      </c>
      <c r="H315" s="28">
        <v>2.11</v>
      </c>
      <c r="J315" s="135"/>
    </row>
    <row r="316" spans="1:10" s="12" customFormat="1" ht="13.5" x14ac:dyDescent="0.2">
      <c r="A316" s="26"/>
      <c r="B316" s="36" t="s">
        <v>185</v>
      </c>
      <c r="C316" s="20">
        <v>88316</v>
      </c>
      <c r="D316" s="19" t="s">
        <v>210</v>
      </c>
      <c r="E316" s="20" t="s">
        <v>208</v>
      </c>
      <c r="F316" s="21">
        <v>6.2E-2</v>
      </c>
      <c r="G316" s="28">
        <v>12.2</v>
      </c>
      <c r="H316" s="28">
        <v>0.76</v>
      </c>
      <c r="J316" s="135"/>
    </row>
    <row r="317" spans="1:10" x14ac:dyDescent="0.2">
      <c r="C317" s="40"/>
      <c r="D317" s="41"/>
      <c r="E317" s="40"/>
      <c r="F317" s="40"/>
      <c r="G317" s="42"/>
      <c r="H317" s="42"/>
    </row>
    <row r="318" spans="1:10" x14ac:dyDescent="0.2">
      <c r="B318" s="137" t="s">
        <v>388</v>
      </c>
      <c r="C318" s="138" t="s">
        <v>134</v>
      </c>
      <c r="D318" s="139" t="s">
        <v>23</v>
      </c>
      <c r="E318" s="140"/>
      <c r="F318" s="140"/>
      <c r="G318" s="141"/>
      <c r="H318" s="141"/>
    </row>
    <row r="319" spans="1:10" x14ac:dyDescent="0.2">
      <c r="A319" s="26"/>
      <c r="B319" s="35" t="s">
        <v>373</v>
      </c>
      <c r="C319" s="17" t="s">
        <v>374</v>
      </c>
      <c r="D319" s="18" t="s">
        <v>375</v>
      </c>
      <c r="E319" s="17" t="s">
        <v>376</v>
      </c>
      <c r="F319" s="17" t="s">
        <v>377</v>
      </c>
      <c r="G319" s="30" t="s">
        <v>378</v>
      </c>
      <c r="H319" s="30" t="s">
        <v>379</v>
      </c>
    </row>
    <row r="320" spans="1:10" s="12" customFormat="1" x14ac:dyDescent="0.2">
      <c r="A320" s="26"/>
      <c r="B320" s="37" t="s">
        <v>190</v>
      </c>
      <c r="C320" s="22" t="s">
        <v>304</v>
      </c>
      <c r="D320" s="23" t="s">
        <v>305</v>
      </c>
      <c r="E320" s="22" t="s">
        <v>214</v>
      </c>
      <c r="F320" s="24"/>
      <c r="G320" s="31"/>
      <c r="H320" s="25">
        <v>27.927388000000001</v>
      </c>
      <c r="J320" s="136">
        <f>H320*$J$4</f>
        <v>34.909235000000002</v>
      </c>
    </row>
    <row r="321" spans="1:10" s="12" customFormat="1" ht="13.5" x14ac:dyDescent="0.2">
      <c r="A321" s="26"/>
      <c r="B321" s="36" t="s">
        <v>215</v>
      </c>
      <c r="C321" s="20" t="s">
        <v>306</v>
      </c>
      <c r="D321" s="19" t="s">
        <v>307</v>
      </c>
      <c r="E321" s="20" t="s">
        <v>212</v>
      </c>
      <c r="F321" s="21">
        <v>2.1999999999999999E-2</v>
      </c>
      <c r="G321" s="28">
        <v>270.904</v>
      </c>
      <c r="H321" s="28">
        <v>5.9598879999999994</v>
      </c>
      <c r="J321" s="135"/>
    </row>
    <row r="322" spans="1:10" s="12" customFormat="1" ht="13.5" x14ac:dyDescent="0.2">
      <c r="A322" s="26"/>
      <c r="B322" s="36" t="s">
        <v>215</v>
      </c>
      <c r="C322" s="20" t="s">
        <v>216</v>
      </c>
      <c r="D322" s="19" t="s">
        <v>210</v>
      </c>
      <c r="E322" s="20" t="s">
        <v>208</v>
      </c>
      <c r="F322" s="21">
        <v>0.75</v>
      </c>
      <c r="G322" s="28">
        <v>12.219999999999999</v>
      </c>
      <c r="H322" s="28">
        <v>9.1649999999999991</v>
      </c>
      <c r="J322" s="135"/>
    </row>
    <row r="323" spans="1:10" s="12" customFormat="1" ht="13.5" x14ac:dyDescent="0.2">
      <c r="A323" s="26"/>
      <c r="B323" s="36" t="s">
        <v>215</v>
      </c>
      <c r="C323" s="20" t="s">
        <v>217</v>
      </c>
      <c r="D323" s="19" t="s">
        <v>218</v>
      </c>
      <c r="E323" s="20" t="s">
        <v>208</v>
      </c>
      <c r="F323" s="21">
        <v>0.75</v>
      </c>
      <c r="G323" s="28">
        <v>17.07</v>
      </c>
      <c r="H323" s="28">
        <v>12.8025</v>
      </c>
      <c r="J323" s="135"/>
    </row>
    <row r="324" spans="1:10" x14ac:dyDescent="0.2">
      <c r="C324" s="40"/>
      <c r="D324" s="41"/>
      <c r="E324" s="40"/>
      <c r="F324" s="40"/>
      <c r="G324" s="42"/>
      <c r="H324" s="42"/>
    </row>
    <row r="325" spans="1:10" x14ac:dyDescent="0.2">
      <c r="B325" s="137" t="s">
        <v>388</v>
      </c>
      <c r="C325" s="138" t="s">
        <v>135</v>
      </c>
      <c r="D325" s="139" t="s">
        <v>136</v>
      </c>
      <c r="E325" s="140"/>
      <c r="F325" s="140"/>
      <c r="G325" s="141"/>
      <c r="H325" s="141"/>
    </row>
    <row r="326" spans="1:10" x14ac:dyDescent="0.2">
      <c r="A326" s="26"/>
      <c r="B326" s="35" t="s">
        <v>373</v>
      </c>
      <c r="C326" s="17" t="s">
        <v>374</v>
      </c>
      <c r="D326" s="18" t="s">
        <v>375</v>
      </c>
      <c r="E326" s="17" t="s">
        <v>376</v>
      </c>
      <c r="F326" s="17" t="s">
        <v>377</v>
      </c>
      <c r="G326" s="30" t="s">
        <v>378</v>
      </c>
      <c r="H326" s="30" t="s">
        <v>379</v>
      </c>
    </row>
    <row r="327" spans="1:10" s="12" customFormat="1" ht="38.25" x14ac:dyDescent="0.2">
      <c r="A327" s="26"/>
      <c r="B327" s="37" t="s">
        <v>261</v>
      </c>
      <c r="C327" s="22">
        <v>87535</v>
      </c>
      <c r="D327" s="23" t="s">
        <v>308</v>
      </c>
      <c r="E327" s="22" t="s">
        <v>198</v>
      </c>
      <c r="F327" s="24"/>
      <c r="G327" s="31" t="s">
        <v>178</v>
      </c>
      <c r="H327" s="23">
        <v>19.110000000000003</v>
      </c>
      <c r="J327" s="136">
        <f>H327*$J$4</f>
        <v>23.887500000000003</v>
      </c>
    </row>
    <row r="328" spans="1:10" s="12" customFormat="1" ht="27" x14ac:dyDescent="0.2">
      <c r="A328" s="26"/>
      <c r="B328" s="36" t="s">
        <v>185</v>
      </c>
      <c r="C328" s="20">
        <v>87292</v>
      </c>
      <c r="D328" s="19" t="s">
        <v>309</v>
      </c>
      <c r="E328" s="20" t="s">
        <v>212</v>
      </c>
      <c r="F328" s="21">
        <v>3.7600000000000001E-2</v>
      </c>
      <c r="G328" s="28">
        <v>324.83999999999997</v>
      </c>
      <c r="H328" s="28">
        <v>12.21</v>
      </c>
      <c r="J328" s="135"/>
    </row>
    <row r="329" spans="1:10" s="12" customFormat="1" ht="13.5" x14ac:dyDescent="0.2">
      <c r="A329" s="26"/>
      <c r="B329" s="36" t="s">
        <v>185</v>
      </c>
      <c r="C329" s="20">
        <v>88309</v>
      </c>
      <c r="D329" s="19" t="s">
        <v>218</v>
      </c>
      <c r="E329" s="20" t="s">
        <v>208</v>
      </c>
      <c r="F329" s="21">
        <v>0.32</v>
      </c>
      <c r="G329" s="28">
        <v>17.05</v>
      </c>
      <c r="H329" s="28">
        <v>5.46</v>
      </c>
      <c r="J329" s="135"/>
    </row>
    <row r="330" spans="1:10" s="12" customFormat="1" ht="13.5" x14ac:dyDescent="0.2">
      <c r="A330" s="26"/>
      <c r="B330" s="36" t="s">
        <v>185</v>
      </c>
      <c r="C330" s="20">
        <v>88316</v>
      </c>
      <c r="D330" s="19" t="s">
        <v>210</v>
      </c>
      <c r="E330" s="20" t="s">
        <v>208</v>
      </c>
      <c r="F330" s="21">
        <v>0.11799999999999999</v>
      </c>
      <c r="G330" s="28">
        <v>12.2</v>
      </c>
      <c r="H330" s="28">
        <f>F335*G335</f>
        <v>54.499500000000005</v>
      </c>
      <c r="J330" s="135"/>
    </row>
    <row r="331" spans="1:10" x14ac:dyDescent="0.2">
      <c r="C331" s="40"/>
      <c r="D331" s="41"/>
      <c r="E331" s="40"/>
      <c r="F331" s="40"/>
      <c r="G331" s="42"/>
      <c r="H331" s="42"/>
    </row>
    <row r="332" spans="1:10" x14ac:dyDescent="0.2">
      <c r="B332" s="137" t="s">
        <v>388</v>
      </c>
      <c r="C332" s="138" t="s">
        <v>137</v>
      </c>
      <c r="D332" s="139" t="s">
        <v>33</v>
      </c>
      <c r="E332" s="140"/>
      <c r="F332" s="140"/>
      <c r="G332" s="141"/>
      <c r="H332" s="141"/>
    </row>
    <row r="333" spans="1:10" x14ac:dyDescent="0.2">
      <c r="A333" s="26"/>
      <c r="B333" s="35" t="s">
        <v>373</v>
      </c>
      <c r="C333" s="17" t="s">
        <v>374</v>
      </c>
      <c r="D333" s="18" t="s">
        <v>375</v>
      </c>
      <c r="E333" s="17" t="s">
        <v>376</v>
      </c>
      <c r="F333" s="17" t="s">
        <v>377</v>
      </c>
      <c r="G333" s="30" t="s">
        <v>378</v>
      </c>
      <c r="H333" s="30" t="s">
        <v>379</v>
      </c>
    </row>
    <row r="334" spans="1:10" s="12" customFormat="1" ht="25.5" x14ac:dyDescent="0.2">
      <c r="A334" s="26"/>
      <c r="B334" s="37" t="s">
        <v>658</v>
      </c>
      <c r="C334" s="22" t="s">
        <v>40</v>
      </c>
      <c r="D334" s="23" t="s">
        <v>310</v>
      </c>
      <c r="E334" s="22" t="s">
        <v>214</v>
      </c>
      <c r="F334" s="24"/>
      <c r="G334" s="31"/>
      <c r="H334" s="25">
        <f>H335</f>
        <v>54.499500000000005</v>
      </c>
      <c r="J334" s="151">
        <f>H334*$J$4</f>
        <v>68.124375000000001</v>
      </c>
    </row>
    <row r="335" spans="1:10" s="12" customFormat="1" ht="13.5" x14ac:dyDescent="0.2">
      <c r="A335" s="26"/>
      <c r="B335" s="36" t="s">
        <v>249</v>
      </c>
      <c r="C335" s="20"/>
      <c r="D335" s="19" t="s">
        <v>311</v>
      </c>
      <c r="E335" s="20" t="s">
        <v>198</v>
      </c>
      <c r="F335" s="21">
        <v>1.1000000000000001</v>
      </c>
      <c r="G335" s="28">
        <v>49.545000000000002</v>
      </c>
      <c r="H335" s="28">
        <f>F335*G335</f>
        <v>54.499500000000005</v>
      </c>
      <c r="J335" s="135"/>
    </row>
    <row r="336" spans="1:10" x14ac:dyDescent="0.2">
      <c r="C336" s="40"/>
      <c r="D336" s="41"/>
      <c r="E336" s="40"/>
      <c r="F336" s="40"/>
      <c r="G336" s="42"/>
      <c r="H336" s="42"/>
    </row>
    <row r="337" spans="1:10" x14ac:dyDescent="0.2">
      <c r="B337" s="137" t="s">
        <v>388</v>
      </c>
      <c r="C337" s="138" t="s">
        <v>138</v>
      </c>
      <c r="D337" s="139" t="s">
        <v>139</v>
      </c>
      <c r="E337" s="140"/>
      <c r="F337" s="140"/>
      <c r="G337" s="141"/>
      <c r="H337" s="141"/>
    </row>
    <row r="338" spans="1:10" x14ac:dyDescent="0.2">
      <c r="A338" s="26"/>
      <c r="B338" s="35" t="s">
        <v>373</v>
      </c>
      <c r="C338" s="17" t="s">
        <v>374</v>
      </c>
      <c r="D338" s="18" t="s">
        <v>375</v>
      </c>
      <c r="E338" s="17" t="s">
        <v>376</v>
      </c>
      <c r="F338" s="17" t="s">
        <v>377</v>
      </c>
      <c r="G338" s="30" t="s">
        <v>378</v>
      </c>
      <c r="H338" s="30" t="s">
        <v>379</v>
      </c>
    </row>
    <row r="339" spans="1:10" s="12" customFormat="1" x14ac:dyDescent="0.2">
      <c r="A339" s="26"/>
      <c r="B339" s="37" t="s">
        <v>271</v>
      </c>
      <c r="C339" s="22">
        <v>88494</v>
      </c>
      <c r="D339" s="23" t="s">
        <v>312</v>
      </c>
      <c r="E339" s="22" t="s">
        <v>198</v>
      </c>
      <c r="F339" s="24"/>
      <c r="G339" s="31" t="s">
        <v>178</v>
      </c>
      <c r="H339" s="23">
        <v>12.85</v>
      </c>
      <c r="J339" s="136">
        <f>H339*$J$4</f>
        <v>16.0625</v>
      </c>
    </row>
    <row r="340" spans="1:10" s="12" customFormat="1" ht="13.5" x14ac:dyDescent="0.2">
      <c r="A340" s="26"/>
      <c r="B340" s="36" t="s">
        <v>179</v>
      </c>
      <c r="C340" s="20">
        <v>3767</v>
      </c>
      <c r="D340" s="19" t="s">
        <v>273</v>
      </c>
      <c r="E340" s="20" t="s">
        <v>195</v>
      </c>
      <c r="F340" s="21">
        <v>0.06</v>
      </c>
      <c r="G340" s="28">
        <v>0.53</v>
      </c>
      <c r="H340" s="28">
        <v>0.03</v>
      </c>
      <c r="J340" s="135"/>
    </row>
    <row r="341" spans="1:10" s="12" customFormat="1" ht="13.5" x14ac:dyDescent="0.2">
      <c r="A341" s="26"/>
      <c r="B341" s="36" t="s">
        <v>179</v>
      </c>
      <c r="C341" s="20">
        <v>4051</v>
      </c>
      <c r="D341" s="19" t="s">
        <v>313</v>
      </c>
      <c r="E341" s="20" t="s">
        <v>314</v>
      </c>
      <c r="F341" s="21">
        <v>3.2800000000000003E-2</v>
      </c>
      <c r="G341" s="28">
        <v>61</v>
      </c>
      <c r="H341" s="28">
        <v>2</v>
      </c>
      <c r="J341" s="135"/>
    </row>
    <row r="342" spans="1:10" s="12" customFormat="1" ht="13.5" x14ac:dyDescent="0.2">
      <c r="A342" s="26"/>
      <c r="B342" s="36" t="s">
        <v>185</v>
      </c>
      <c r="C342" s="20">
        <v>88310</v>
      </c>
      <c r="D342" s="19" t="s">
        <v>209</v>
      </c>
      <c r="E342" s="20" t="s">
        <v>208</v>
      </c>
      <c r="F342" s="21">
        <v>0.504</v>
      </c>
      <c r="G342" s="28">
        <v>16.98</v>
      </c>
      <c r="H342" s="28">
        <v>8.56</v>
      </c>
      <c r="J342" s="135"/>
    </row>
    <row r="343" spans="1:10" s="12" customFormat="1" ht="13.5" x14ac:dyDescent="0.2">
      <c r="A343" s="26"/>
      <c r="B343" s="36" t="s">
        <v>185</v>
      </c>
      <c r="C343" s="20">
        <v>88316</v>
      </c>
      <c r="D343" s="19" t="s">
        <v>210</v>
      </c>
      <c r="E343" s="20" t="s">
        <v>208</v>
      </c>
      <c r="F343" s="21">
        <v>0.185</v>
      </c>
      <c r="G343" s="28">
        <v>12.2</v>
      </c>
      <c r="H343" s="28">
        <v>2.2599999999999998</v>
      </c>
      <c r="J343" s="135"/>
    </row>
    <row r="344" spans="1:10" x14ac:dyDescent="0.2">
      <c r="C344" s="40"/>
      <c r="D344" s="41"/>
      <c r="E344" s="40"/>
      <c r="F344" s="40"/>
      <c r="G344" s="42"/>
      <c r="H344" s="42"/>
    </row>
    <row r="345" spans="1:10" x14ac:dyDescent="0.2">
      <c r="B345" s="137" t="s">
        <v>388</v>
      </c>
      <c r="C345" s="138" t="s">
        <v>140</v>
      </c>
      <c r="D345" s="139" t="s">
        <v>141</v>
      </c>
      <c r="E345" s="140"/>
      <c r="F345" s="140"/>
      <c r="G345" s="141"/>
      <c r="H345" s="141"/>
    </row>
    <row r="346" spans="1:10" x14ac:dyDescent="0.2">
      <c r="A346" s="26"/>
      <c r="B346" s="35" t="s">
        <v>373</v>
      </c>
      <c r="C346" s="17" t="s">
        <v>374</v>
      </c>
      <c r="D346" s="18" t="s">
        <v>375</v>
      </c>
      <c r="E346" s="17" t="s">
        <v>376</v>
      </c>
      <c r="F346" s="17" t="s">
        <v>377</v>
      </c>
      <c r="G346" s="30" t="s">
        <v>378</v>
      </c>
      <c r="H346" s="30" t="s">
        <v>379</v>
      </c>
    </row>
    <row r="347" spans="1:10" s="12" customFormat="1" x14ac:dyDescent="0.2">
      <c r="A347" s="26"/>
      <c r="B347" s="37" t="s">
        <v>190</v>
      </c>
      <c r="C347" s="22" t="s">
        <v>24</v>
      </c>
      <c r="D347" s="23" t="s">
        <v>315</v>
      </c>
      <c r="E347" s="22" t="s">
        <v>224</v>
      </c>
      <c r="F347" s="24"/>
      <c r="G347" s="31"/>
      <c r="H347" s="25">
        <v>2.7015000000000002</v>
      </c>
      <c r="J347" s="136">
        <f>H347*$J$4</f>
        <v>3.3768750000000001</v>
      </c>
    </row>
    <row r="348" spans="1:10" s="12" customFormat="1" ht="13.5" x14ac:dyDescent="0.2">
      <c r="A348" s="26"/>
      <c r="B348" s="36" t="s">
        <v>249</v>
      </c>
      <c r="C348" s="20" t="s">
        <v>316</v>
      </c>
      <c r="D348" s="19" t="s">
        <v>317</v>
      </c>
      <c r="E348" s="20" t="s">
        <v>203</v>
      </c>
      <c r="F348" s="21">
        <v>1.05</v>
      </c>
      <c r="G348" s="28">
        <v>1.76</v>
      </c>
      <c r="H348" s="28">
        <v>1.8480000000000001</v>
      </c>
      <c r="J348" s="135"/>
    </row>
    <row r="349" spans="1:10" s="12" customFormat="1" ht="13.5" x14ac:dyDescent="0.2">
      <c r="A349" s="26"/>
      <c r="B349" s="36" t="s">
        <v>215</v>
      </c>
      <c r="C349" s="20" t="s">
        <v>217</v>
      </c>
      <c r="D349" s="19" t="s">
        <v>218</v>
      </c>
      <c r="E349" s="20" t="s">
        <v>208</v>
      </c>
      <c r="F349" s="21">
        <v>0.05</v>
      </c>
      <c r="G349" s="28">
        <v>17.07</v>
      </c>
      <c r="H349" s="28">
        <v>0.85350000000000004</v>
      </c>
      <c r="J349" s="135"/>
    </row>
    <row r="350" spans="1:10" x14ac:dyDescent="0.2">
      <c r="C350" s="40"/>
      <c r="D350" s="41"/>
      <c r="E350" s="40"/>
      <c r="F350" s="40"/>
      <c r="G350" s="42"/>
      <c r="H350" s="42"/>
    </row>
    <row r="351" spans="1:10" x14ac:dyDescent="0.2">
      <c r="B351" s="137" t="s">
        <v>388</v>
      </c>
      <c r="C351" s="138" t="s">
        <v>142</v>
      </c>
      <c r="D351" s="139" t="s">
        <v>143</v>
      </c>
      <c r="E351" s="140"/>
      <c r="F351" s="140"/>
      <c r="G351" s="141"/>
      <c r="H351" s="141"/>
    </row>
    <row r="352" spans="1:10" x14ac:dyDescent="0.2">
      <c r="A352" s="26"/>
      <c r="B352" s="35" t="s">
        <v>373</v>
      </c>
      <c r="C352" s="17" t="s">
        <v>374</v>
      </c>
      <c r="D352" s="18" t="s">
        <v>375</v>
      </c>
      <c r="E352" s="17" t="s">
        <v>376</v>
      </c>
      <c r="F352" s="17" t="s">
        <v>377</v>
      </c>
      <c r="G352" s="30" t="s">
        <v>378</v>
      </c>
      <c r="H352" s="30" t="s">
        <v>379</v>
      </c>
    </row>
    <row r="353" spans="1:10" s="12" customFormat="1" ht="25.5" x14ac:dyDescent="0.2">
      <c r="A353" s="26"/>
      <c r="B353" s="37" t="s">
        <v>318</v>
      </c>
      <c r="C353" s="22">
        <v>87692</v>
      </c>
      <c r="D353" s="23" t="s">
        <v>319</v>
      </c>
      <c r="E353" s="22" t="s">
        <v>198</v>
      </c>
      <c r="F353" s="24"/>
      <c r="G353" s="31" t="s">
        <v>178</v>
      </c>
      <c r="H353" s="23">
        <v>31.73</v>
      </c>
      <c r="J353" s="136">
        <f>H353*$J$4</f>
        <v>39.662500000000001</v>
      </c>
    </row>
    <row r="354" spans="1:10" s="12" customFormat="1" ht="13.5" x14ac:dyDescent="0.2">
      <c r="A354" s="26"/>
      <c r="B354" s="36" t="s">
        <v>185</v>
      </c>
      <c r="C354" s="20">
        <v>87373</v>
      </c>
      <c r="D354" s="19" t="s">
        <v>320</v>
      </c>
      <c r="E354" s="20" t="s">
        <v>212</v>
      </c>
      <c r="F354" s="21">
        <v>6.0699999999999997E-2</v>
      </c>
      <c r="G354" s="28">
        <v>389.2</v>
      </c>
      <c r="H354" s="28">
        <v>23.62</v>
      </c>
      <c r="J354" s="135"/>
    </row>
    <row r="355" spans="1:10" s="12" customFormat="1" ht="13.5" x14ac:dyDescent="0.2">
      <c r="A355" s="26"/>
      <c r="B355" s="36" t="s">
        <v>185</v>
      </c>
      <c r="C355" s="20">
        <v>88309</v>
      </c>
      <c r="D355" s="19" t="s">
        <v>218</v>
      </c>
      <c r="E355" s="20" t="s">
        <v>208</v>
      </c>
      <c r="F355" s="21">
        <v>0.35</v>
      </c>
      <c r="G355" s="28">
        <v>17.05</v>
      </c>
      <c r="H355" s="28">
        <v>5.97</v>
      </c>
      <c r="J355" s="135"/>
    </row>
    <row r="356" spans="1:10" s="12" customFormat="1" ht="13.5" x14ac:dyDescent="0.2">
      <c r="A356" s="26"/>
      <c r="B356" s="36" t="s">
        <v>185</v>
      </c>
      <c r="C356" s="20">
        <v>88316</v>
      </c>
      <c r="D356" s="19" t="s">
        <v>210</v>
      </c>
      <c r="E356" s="20" t="s">
        <v>208</v>
      </c>
      <c r="F356" s="21">
        <v>0.17499999999999999</v>
      </c>
      <c r="G356" s="28">
        <v>12.2</v>
      </c>
      <c r="H356" s="28">
        <v>2.14</v>
      </c>
      <c r="J356" s="135"/>
    </row>
    <row r="357" spans="1:10" x14ac:dyDescent="0.2">
      <c r="C357" s="40"/>
      <c r="D357" s="41"/>
      <c r="E357" s="40"/>
      <c r="F357" s="40"/>
      <c r="G357" s="42"/>
      <c r="H357" s="42"/>
    </row>
    <row r="358" spans="1:10" x14ac:dyDescent="0.2">
      <c r="B358" s="137" t="s">
        <v>388</v>
      </c>
      <c r="C358" s="138" t="s">
        <v>144</v>
      </c>
      <c r="D358" s="139" t="s">
        <v>145</v>
      </c>
      <c r="E358" s="140"/>
      <c r="F358" s="140"/>
      <c r="G358" s="141"/>
      <c r="H358" s="141"/>
    </row>
    <row r="359" spans="1:10" x14ac:dyDescent="0.2">
      <c r="A359" s="26"/>
      <c r="B359" s="35" t="s">
        <v>373</v>
      </c>
      <c r="C359" s="17" t="s">
        <v>374</v>
      </c>
      <c r="D359" s="18" t="s">
        <v>375</v>
      </c>
      <c r="E359" s="17" t="s">
        <v>376</v>
      </c>
      <c r="F359" s="17" t="s">
        <v>377</v>
      </c>
      <c r="G359" s="30" t="s">
        <v>378</v>
      </c>
      <c r="H359" s="30" t="s">
        <v>379</v>
      </c>
    </row>
    <row r="360" spans="1:10" s="12" customFormat="1" x14ac:dyDescent="0.2">
      <c r="A360" s="26"/>
      <c r="B360" s="37" t="s">
        <v>384</v>
      </c>
      <c r="C360" s="22"/>
      <c r="D360" s="23" t="s">
        <v>145</v>
      </c>
      <c r="E360" s="22" t="s">
        <v>376</v>
      </c>
      <c r="F360" s="24"/>
      <c r="G360" s="31"/>
      <c r="H360" s="31">
        <f>SUBTOTAL(9,H361:H364)</f>
        <v>3.1373000000000002</v>
      </c>
      <c r="J360" s="136">
        <f>H360*$J$4</f>
        <v>3.9216250000000001</v>
      </c>
    </row>
    <row r="361" spans="1:10" s="12" customFormat="1" ht="13.5" x14ac:dyDescent="0.2">
      <c r="A361" s="26"/>
      <c r="B361" s="36" t="s">
        <v>364</v>
      </c>
      <c r="C361" s="20">
        <v>1379</v>
      </c>
      <c r="D361" s="19" t="s">
        <v>363</v>
      </c>
      <c r="E361" s="20" t="s">
        <v>365</v>
      </c>
      <c r="F361" s="21">
        <v>0.09</v>
      </c>
      <c r="G361" s="28">
        <v>0.37</v>
      </c>
      <c r="H361" s="28">
        <f>F361*G361</f>
        <v>3.3299999999999996E-2</v>
      </c>
      <c r="J361" s="135"/>
    </row>
    <row r="362" spans="1:10" s="12" customFormat="1" ht="13.5" x14ac:dyDescent="0.2">
      <c r="A362" s="26"/>
      <c r="B362" s="36" t="s">
        <v>364</v>
      </c>
      <c r="C362" s="20">
        <v>11849</v>
      </c>
      <c r="D362" s="19" t="s">
        <v>366</v>
      </c>
      <c r="E362" s="20" t="s">
        <v>367</v>
      </c>
      <c r="F362" s="21">
        <v>0.05</v>
      </c>
      <c r="G362" s="28">
        <v>10</v>
      </c>
      <c r="H362" s="28">
        <f t="shared" ref="H362:H364" si="10">F362*G362</f>
        <v>0.5</v>
      </c>
      <c r="J362" s="135"/>
    </row>
    <row r="363" spans="1:10" s="12" customFormat="1" ht="13.5" x14ac:dyDescent="0.2">
      <c r="A363" s="26"/>
      <c r="B363" s="36" t="s">
        <v>349</v>
      </c>
      <c r="C363" s="20">
        <v>88309</v>
      </c>
      <c r="D363" s="19" t="s">
        <v>368</v>
      </c>
      <c r="E363" s="20" t="s">
        <v>6</v>
      </c>
      <c r="F363" s="21">
        <v>0.1</v>
      </c>
      <c r="G363" s="28">
        <v>19.23</v>
      </c>
      <c r="H363" s="28">
        <f t="shared" si="10"/>
        <v>1.923</v>
      </c>
      <c r="J363" s="135"/>
    </row>
    <row r="364" spans="1:10" s="12" customFormat="1" ht="13.5" x14ac:dyDescent="0.2">
      <c r="A364" s="26"/>
      <c r="B364" s="36" t="s">
        <v>349</v>
      </c>
      <c r="C364" s="20">
        <v>88316</v>
      </c>
      <c r="D364" s="19" t="s">
        <v>362</v>
      </c>
      <c r="E364" s="20" t="s">
        <v>6</v>
      </c>
      <c r="F364" s="21">
        <v>0.05</v>
      </c>
      <c r="G364" s="28">
        <v>13.62</v>
      </c>
      <c r="H364" s="28">
        <f t="shared" si="10"/>
        <v>0.68100000000000005</v>
      </c>
      <c r="J364" s="135"/>
    </row>
    <row r="365" spans="1:10" x14ac:dyDescent="0.2">
      <c r="C365" s="40"/>
      <c r="D365" s="41"/>
      <c r="E365" s="40"/>
      <c r="F365" s="40"/>
      <c r="G365" s="42"/>
      <c r="H365" s="42"/>
    </row>
    <row r="366" spans="1:10" x14ac:dyDescent="0.2">
      <c r="B366" s="137" t="s">
        <v>388</v>
      </c>
      <c r="C366" s="138" t="s">
        <v>146</v>
      </c>
      <c r="D366" s="139" t="s">
        <v>147</v>
      </c>
      <c r="E366" s="140"/>
      <c r="F366" s="140"/>
      <c r="G366" s="141"/>
      <c r="H366" s="141"/>
    </row>
    <row r="367" spans="1:10" x14ac:dyDescent="0.2">
      <c r="A367" s="26"/>
      <c r="B367" s="35" t="s">
        <v>373</v>
      </c>
      <c r="C367" s="17" t="s">
        <v>374</v>
      </c>
      <c r="D367" s="18" t="s">
        <v>375</v>
      </c>
      <c r="E367" s="17" t="s">
        <v>376</v>
      </c>
      <c r="F367" s="17" t="s">
        <v>377</v>
      </c>
      <c r="G367" s="30" t="s">
        <v>378</v>
      </c>
      <c r="H367" s="30" t="s">
        <v>379</v>
      </c>
    </row>
    <row r="368" spans="1:10" s="12" customFormat="1" x14ac:dyDescent="0.2">
      <c r="A368" s="26"/>
      <c r="B368" s="38"/>
      <c r="C368" s="13"/>
      <c r="D368" s="23" t="s">
        <v>147</v>
      </c>
      <c r="E368" s="22" t="s">
        <v>198</v>
      </c>
      <c r="F368" s="14"/>
      <c r="G368" s="33" t="s">
        <v>178</v>
      </c>
      <c r="H368" s="33" t="s">
        <v>178</v>
      </c>
    </row>
    <row r="369" spans="1:10" s="12" customFormat="1" ht="27" x14ac:dyDescent="0.2">
      <c r="A369" s="26"/>
      <c r="B369" s="36" t="s">
        <v>660</v>
      </c>
      <c r="C369" s="20"/>
      <c r="D369" s="19" t="s">
        <v>382</v>
      </c>
      <c r="E369" s="20" t="s">
        <v>383</v>
      </c>
      <c r="F369" s="21">
        <v>1</v>
      </c>
      <c r="G369" s="28">
        <v>250.5</v>
      </c>
      <c r="H369" s="28">
        <v>250.5</v>
      </c>
      <c r="J369" s="136">
        <v>313.12</v>
      </c>
    </row>
    <row r="370" spans="1:10" x14ac:dyDescent="0.2">
      <c r="C370" s="40"/>
      <c r="D370" s="41"/>
      <c r="E370" s="40"/>
      <c r="F370" s="40"/>
      <c r="G370" s="42"/>
      <c r="H370" s="42"/>
    </row>
    <row r="371" spans="1:10" x14ac:dyDescent="0.2">
      <c r="B371" s="137" t="s">
        <v>388</v>
      </c>
      <c r="C371" s="138" t="s">
        <v>148</v>
      </c>
      <c r="D371" s="139" t="s">
        <v>34</v>
      </c>
      <c r="E371" s="140"/>
      <c r="F371" s="140"/>
      <c r="G371" s="141"/>
      <c r="H371" s="141"/>
    </row>
    <row r="372" spans="1:10" x14ac:dyDescent="0.2">
      <c r="A372" s="26"/>
      <c r="B372" s="35" t="s">
        <v>373</v>
      </c>
      <c r="C372" s="17" t="s">
        <v>374</v>
      </c>
      <c r="D372" s="18" t="s">
        <v>375</v>
      </c>
      <c r="E372" s="17" t="s">
        <v>376</v>
      </c>
      <c r="F372" s="17" t="s">
        <v>377</v>
      </c>
      <c r="G372" s="30" t="s">
        <v>378</v>
      </c>
      <c r="H372" s="30" t="s">
        <v>379</v>
      </c>
    </row>
    <row r="373" spans="1:10" s="12" customFormat="1" x14ac:dyDescent="0.2">
      <c r="A373" s="26"/>
      <c r="B373" s="38"/>
      <c r="C373" s="13"/>
      <c r="D373" s="23" t="s">
        <v>34</v>
      </c>
      <c r="E373" s="22" t="s">
        <v>198</v>
      </c>
      <c r="F373" s="14"/>
      <c r="G373" s="33" t="s">
        <v>178</v>
      </c>
      <c r="H373" s="33" t="s">
        <v>178</v>
      </c>
    </row>
    <row r="374" spans="1:10" s="12" customFormat="1" ht="27" x14ac:dyDescent="0.2">
      <c r="A374" s="26"/>
      <c r="B374" s="36" t="s">
        <v>660</v>
      </c>
      <c r="C374" s="20"/>
      <c r="D374" s="19" t="s">
        <v>387</v>
      </c>
      <c r="E374" s="20" t="s">
        <v>383</v>
      </c>
      <c r="F374" s="21">
        <v>1</v>
      </c>
      <c r="G374" s="28">
        <v>220.79</v>
      </c>
      <c r="H374" s="28">
        <v>220.79</v>
      </c>
      <c r="J374" s="136">
        <f>G374*$J$4</f>
        <v>275.98750000000001</v>
      </c>
    </row>
    <row r="375" spans="1:10" x14ac:dyDescent="0.2">
      <c r="C375" s="40"/>
      <c r="D375" s="41"/>
      <c r="E375" s="40"/>
      <c r="F375" s="40"/>
      <c r="G375" s="42"/>
      <c r="H375" s="42"/>
    </row>
    <row r="376" spans="1:10" x14ac:dyDescent="0.2">
      <c r="B376" s="137" t="s">
        <v>388</v>
      </c>
      <c r="C376" s="138" t="s">
        <v>149</v>
      </c>
      <c r="D376" s="139" t="s">
        <v>150</v>
      </c>
      <c r="E376" s="140"/>
      <c r="F376" s="140"/>
      <c r="G376" s="141"/>
      <c r="H376" s="141"/>
    </row>
    <row r="377" spans="1:10" x14ac:dyDescent="0.2">
      <c r="A377" s="26"/>
      <c r="B377" s="35" t="s">
        <v>373</v>
      </c>
      <c r="C377" s="17" t="s">
        <v>374</v>
      </c>
      <c r="D377" s="18" t="s">
        <v>375</v>
      </c>
      <c r="E377" s="17" t="s">
        <v>376</v>
      </c>
      <c r="F377" s="17" t="s">
        <v>377</v>
      </c>
      <c r="G377" s="30" t="s">
        <v>378</v>
      </c>
      <c r="H377" s="30" t="s">
        <v>379</v>
      </c>
    </row>
    <row r="378" spans="1:10" s="12" customFormat="1" ht="25.5" x14ac:dyDescent="0.2">
      <c r="A378" s="26"/>
      <c r="B378" s="37" t="s">
        <v>271</v>
      </c>
      <c r="C378" s="22">
        <v>95626</v>
      </c>
      <c r="D378" s="23" t="s">
        <v>321</v>
      </c>
      <c r="E378" s="22" t="s">
        <v>198</v>
      </c>
      <c r="F378" s="24"/>
      <c r="G378" s="31" t="s">
        <v>178</v>
      </c>
      <c r="H378" s="31">
        <f>SUBTOTAL(9,H379:H382)</f>
        <v>19.426000000000002</v>
      </c>
      <c r="J378" s="136">
        <v>24.29</v>
      </c>
    </row>
    <row r="379" spans="1:10" s="12" customFormat="1" ht="27" x14ac:dyDescent="0.2">
      <c r="A379" s="26"/>
      <c r="B379" s="36" t="s">
        <v>661</v>
      </c>
      <c r="C379" s="20"/>
      <c r="D379" s="19" t="s">
        <v>322</v>
      </c>
      <c r="E379" s="20" t="s">
        <v>206</v>
      </c>
      <c r="F379" s="21">
        <v>0.3</v>
      </c>
      <c r="G379" s="28">
        <v>33.979999999999997</v>
      </c>
      <c r="H379" s="28">
        <f>F379*G379</f>
        <v>10.193999999999999</v>
      </c>
      <c r="J379" s="135"/>
    </row>
    <row r="380" spans="1:10" s="12" customFormat="1" ht="13.5" x14ac:dyDescent="0.2">
      <c r="A380" s="26"/>
      <c r="B380" s="36" t="s">
        <v>185</v>
      </c>
      <c r="C380" s="20">
        <v>88310</v>
      </c>
      <c r="D380" s="19" t="s">
        <v>209</v>
      </c>
      <c r="E380" s="20" t="s">
        <v>208</v>
      </c>
      <c r="F380" s="21">
        <v>0.4</v>
      </c>
      <c r="G380" s="28">
        <v>16.98</v>
      </c>
      <c r="H380" s="28">
        <f>F380*G380</f>
        <v>6.7920000000000007</v>
      </c>
      <c r="J380" s="135"/>
    </row>
    <row r="381" spans="1:10" s="12" customFormat="1" ht="13.5" x14ac:dyDescent="0.2">
      <c r="A381" s="26"/>
      <c r="B381" s="36" t="s">
        <v>185</v>
      </c>
      <c r="C381" s="20">
        <v>88316</v>
      </c>
      <c r="D381" s="19" t="s">
        <v>210</v>
      </c>
      <c r="E381" s="20" t="s">
        <v>208</v>
      </c>
      <c r="F381" s="21">
        <v>0.2</v>
      </c>
      <c r="G381" s="28">
        <v>12.2</v>
      </c>
      <c r="H381" s="28">
        <f>F381*G381</f>
        <v>2.44</v>
      </c>
      <c r="J381" s="135"/>
    </row>
    <row r="382" spans="1:10" x14ac:dyDescent="0.2">
      <c r="A382" s="26"/>
      <c r="C382" s="40"/>
      <c r="D382" s="41"/>
      <c r="E382" s="40"/>
      <c r="F382" s="40"/>
      <c r="G382" s="42"/>
      <c r="H382" s="42"/>
    </row>
    <row r="383" spans="1:10" x14ac:dyDescent="0.2">
      <c r="A383" s="26"/>
      <c r="B383" s="137" t="s">
        <v>388</v>
      </c>
      <c r="C383" s="138" t="s">
        <v>151</v>
      </c>
      <c r="D383" s="139" t="s">
        <v>152</v>
      </c>
      <c r="E383" s="140"/>
      <c r="F383" s="140"/>
      <c r="G383" s="141"/>
      <c r="H383" s="141"/>
    </row>
    <row r="384" spans="1:10" x14ac:dyDescent="0.2">
      <c r="A384" s="26"/>
      <c r="B384" s="35" t="s">
        <v>373</v>
      </c>
      <c r="C384" s="17" t="s">
        <v>374</v>
      </c>
      <c r="D384" s="18" t="s">
        <v>375</v>
      </c>
      <c r="E384" s="17" t="s">
        <v>376</v>
      </c>
      <c r="F384" s="17" t="s">
        <v>377</v>
      </c>
      <c r="G384" s="30" t="s">
        <v>378</v>
      </c>
      <c r="H384" s="30" t="s">
        <v>379</v>
      </c>
    </row>
    <row r="385" spans="1:10" s="12" customFormat="1" ht="25.5" x14ac:dyDescent="0.2">
      <c r="A385" s="26"/>
      <c r="B385" s="37" t="s">
        <v>271</v>
      </c>
      <c r="C385" s="22">
        <v>95626</v>
      </c>
      <c r="D385" s="23" t="s">
        <v>321</v>
      </c>
      <c r="E385" s="22" t="s">
        <v>198</v>
      </c>
      <c r="F385" s="24"/>
      <c r="G385" s="31" t="s">
        <v>178</v>
      </c>
      <c r="H385" s="23">
        <v>9.81</v>
      </c>
      <c r="J385" s="136">
        <f>H385*$J$4</f>
        <v>12.262500000000001</v>
      </c>
    </row>
    <row r="386" spans="1:10" s="12" customFormat="1" ht="13.5" x14ac:dyDescent="0.2">
      <c r="A386" s="26"/>
      <c r="B386" s="36" t="s">
        <v>179</v>
      </c>
      <c r="C386" s="20">
        <v>7356</v>
      </c>
      <c r="D386" s="19" t="s">
        <v>662</v>
      </c>
      <c r="E386" s="20" t="s">
        <v>206</v>
      </c>
      <c r="F386" s="21">
        <v>0.2</v>
      </c>
      <c r="G386" s="28">
        <v>14.62</v>
      </c>
      <c r="H386" s="28">
        <v>2.92</v>
      </c>
      <c r="J386" s="135"/>
    </row>
    <row r="387" spans="1:10" s="12" customFormat="1" ht="13.5" x14ac:dyDescent="0.2">
      <c r="A387" s="26"/>
      <c r="B387" s="36" t="s">
        <v>185</v>
      </c>
      <c r="C387" s="20">
        <v>88310</v>
      </c>
      <c r="D387" s="19" t="s">
        <v>209</v>
      </c>
      <c r="E387" s="20" t="s">
        <v>208</v>
      </c>
      <c r="F387" s="21">
        <v>0.34399999999999997</v>
      </c>
      <c r="G387" s="28">
        <v>16.98</v>
      </c>
      <c r="H387" s="28">
        <v>5.84</v>
      </c>
      <c r="J387" s="135"/>
    </row>
    <row r="388" spans="1:10" s="12" customFormat="1" ht="13.5" x14ac:dyDescent="0.2">
      <c r="A388" s="26"/>
      <c r="B388" s="36" t="s">
        <v>185</v>
      </c>
      <c r="C388" s="20">
        <v>88316</v>
      </c>
      <c r="D388" s="19" t="s">
        <v>210</v>
      </c>
      <c r="E388" s="20" t="s">
        <v>208</v>
      </c>
      <c r="F388" s="21">
        <v>8.5999999999999993E-2</v>
      </c>
      <c r="G388" s="28">
        <v>12.2</v>
      </c>
      <c r="H388" s="28">
        <v>1.05</v>
      </c>
      <c r="J388" s="135"/>
    </row>
    <row r="389" spans="1:10" x14ac:dyDescent="0.2">
      <c r="C389" s="40"/>
      <c r="D389" s="41"/>
      <c r="E389" s="40"/>
      <c r="F389" s="40"/>
      <c r="G389" s="42"/>
      <c r="H389" s="42"/>
    </row>
    <row r="390" spans="1:10" x14ac:dyDescent="0.2">
      <c r="B390" s="137" t="s">
        <v>388</v>
      </c>
      <c r="C390" s="138" t="s">
        <v>153</v>
      </c>
      <c r="D390" s="139" t="s">
        <v>154</v>
      </c>
      <c r="E390" s="140"/>
      <c r="F390" s="140"/>
      <c r="G390" s="141"/>
      <c r="H390" s="141"/>
    </row>
    <row r="391" spans="1:10" x14ac:dyDescent="0.2">
      <c r="A391" s="26"/>
      <c r="B391" s="35" t="s">
        <v>373</v>
      </c>
      <c r="C391" s="17" t="s">
        <v>374</v>
      </c>
      <c r="D391" s="18" t="s">
        <v>375</v>
      </c>
      <c r="E391" s="17" t="s">
        <v>376</v>
      </c>
      <c r="F391" s="17" t="s">
        <v>377</v>
      </c>
      <c r="G391" s="30" t="s">
        <v>378</v>
      </c>
      <c r="H391" s="30" t="s">
        <v>379</v>
      </c>
    </row>
    <row r="392" spans="1:10" s="12" customFormat="1" x14ac:dyDescent="0.2">
      <c r="A392" s="26"/>
      <c r="B392" s="37" t="s">
        <v>384</v>
      </c>
      <c r="C392" s="22"/>
      <c r="D392" s="23" t="s">
        <v>154</v>
      </c>
      <c r="E392" s="22" t="s">
        <v>198</v>
      </c>
      <c r="F392" s="24"/>
      <c r="G392" s="31" t="s">
        <v>178</v>
      </c>
      <c r="H392" s="31">
        <f>SUBTOTAL(9,H393:H397)</f>
        <v>18.07</v>
      </c>
      <c r="J392" s="136">
        <f>H392*$J$4</f>
        <v>22.587499999999999</v>
      </c>
    </row>
    <row r="393" spans="1:10" s="12" customFormat="1" ht="27" x14ac:dyDescent="0.2">
      <c r="A393" s="26"/>
      <c r="B393" s="36" t="s">
        <v>660</v>
      </c>
      <c r="C393" s="20"/>
      <c r="D393" s="19" t="s">
        <v>369</v>
      </c>
      <c r="E393" s="20" t="s">
        <v>365</v>
      </c>
      <c r="F393" s="21">
        <v>0.25</v>
      </c>
      <c r="G393" s="28">
        <v>17.8</v>
      </c>
      <c r="H393" s="28">
        <f>F393*G393</f>
        <v>4.45</v>
      </c>
      <c r="J393" s="135"/>
    </row>
    <row r="394" spans="1:10" s="12" customFormat="1" ht="13.5" x14ac:dyDescent="0.2">
      <c r="A394" s="26"/>
      <c r="B394" s="36" t="s">
        <v>349</v>
      </c>
      <c r="C394" s="20">
        <v>88316</v>
      </c>
      <c r="D394" s="19" t="s">
        <v>362</v>
      </c>
      <c r="E394" s="20" t="s">
        <v>6</v>
      </c>
      <c r="F394" s="21">
        <v>1</v>
      </c>
      <c r="G394" s="28">
        <v>13.62</v>
      </c>
      <c r="H394" s="28">
        <v>13.62</v>
      </c>
      <c r="J394" s="135"/>
    </row>
    <row r="395" spans="1:10" x14ac:dyDescent="0.2">
      <c r="C395" s="40"/>
      <c r="D395" s="41"/>
      <c r="E395" s="40"/>
      <c r="F395" s="40"/>
      <c r="G395" s="42"/>
      <c r="H395" s="42"/>
    </row>
    <row r="396" spans="1:10" x14ac:dyDescent="0.2">
      <c r="B396" s="137" t="s">
        <v>388</v>
      </c>
      <c r="C396" s="138" t="s">
        <v>155</v>
      </c>
      <c r="D396" s="139" t="s">
        <v>156</v>
      </c>
      <c r="E396" s="140"/>
      <c r="F396" s="140"/>
      <c r="G396" s="141"/>
      <c r="H396" s="141"/>
    </row>
    <row r="397" spans="1:10" x14ac:dyDescent="0.2">
      <c r="A397" s="26"/>
      <c r="B397" s="35" t="s">
        <v>373</v>
      </c>
      <c r="C397" s="17" t="s">
        <v>374</v>
      </c>
      <c r="D397" s="18" t="s">
        <v>375</v>
      </c>
      <c r="E397" s="17" t="s">
        <v>376</v>
      </c>
      <c r="F397" s="17" t="s">
        <v>377</v>
      </c>
      <c r="G397" s="30" t="s">
        <v>378</v>
      </c>
      <c r="H397" s="30" t="s">
        <v>379</v>
      </c>
    </row>
    <row r="398" spans="1:10" s="12" customFormat="1" x14ac:dyDescent="0.2">
      <c r="A398" s="26"/>
      <c r="B398" s="37" t="s">
        <v>384</v>
      </c>
      <c r="C398" s="22"/>
      <c r="D398" s="23" t="s">
        <v>156</v>
      </c>
      <c r="E398" s="22" t="s">
        <v>198</v>
      </c>
      <c r="F398" s="24"/>
      <c r="G398" s="31" t="s">
        <v>178</v>
      </c>
      <c r="H398" s="31">
        <f>SUBTOTAL(9,H399:H403)</f>
        <v>8.8960000000000008</v>
      </c>
      <c r="J398" s="136">
        <f>H398*$J$4</f>
        <v>11.120000000000001</v>
      </c>
    </row>
    <row r="399" spans="1:10" s="12" customFormat="1" ht="27" x14ac:dyDescent="0.2">
      <c r="A399" s="26"/>
      <c r="B399" s="36" t="s">
        <v>660</v>
      </c>
      <c r="C399" s="20"/>
      <c r="D399" s="19" t="s">
        <v>370</v>
      </c>
      <c r="E399" s="20" t="s">
        <v>367</v>
      </c>
      <c r="F399" s="21">
        <v>0.64</v>
      </c>
      <c r="G399" s="28">
        <v>9.65</v>
      </c>
      <c r="H399" s="28">
        <f>F399*G399</f>
        <v>6.1760000000000002</v>
      </c>
      <c r="J399" s="135"/>
    </row>
    <row r="400" spans="1:10" s="12" customFormat="1" ht="13.5" x14ac:dyDescent="0.2">
      <c r="A400" s="26"/>
      <c r="B400" s="36" t="s">
        <v>349</v>
      </c>
      <c r="C400" s="20">
        <v>88316</v>
      </c>
      <c r="D400" s="19" t="s">
        <v>362</v>
      </c>
      <c r="E400" s="20" t="s">
        <v>6</v>
      </c>
      <c r="F400" s="21">
        <v>0.2</v>
      </c>
      <c r="G400" s="28">
        <v>13.62</v>
      </c>
      <c r="H400" s="28">
        <v>2.72</v>
      </c>
      <c r="J400" s="135"/>
    </row>
    <row r="401" spans="1:10" x14ac:dyDescent="0.2">
      <c r="C401" s="40"/>
      <c r="D401" s="41"/>
      <c r="E401" s="40"/>
      <c r="F401" s="40"/>
      <c r="G401" s="42"/>
      <c r="H401" s="42"/>
    </row>
    <row r="402" spans="1:10" x14ac:dyDescent="0.2">
      <c r="B402" s="137" t="s">
        <v>388</v>
      </c>
      <c r="C402" s="138" t="s">
        <v>157</v>
      </c>
      <c r="D402" s="139" t="s">
        <v>158</v>
      </c>
      <c r="E402" s="140"/>
      <c r="F402" s="140"/>
      <c r="G402" s="141"/>
      <c r="H402" s="141"/>
    </row>
    <row r="403" spans="1:10" x14ac:dyDescent="0.2">
      <c r="A403" s="26"/>
      <c r="B403" s="35" t="s">
        <v>373</v>
      </c>
      <c r="C403" s="17" t="s">
        <v>374</v>
      </c>
      <c r="D403" s="18" t="s">
        <v>375</v>
      </c>
      <c r="E403" s="17" t="s">
        <v>376</v>
      </c>
      <c r="F403" s="17" t="s">
        <v>377</v>
      </c>
      <c r="G403" s="30" t="s">
        <v>378</v>
      </c>
      <c r="H403" s="30" t="s">
        <v>379</v>
      </c>
    </row>
    <row r="404" spans="1:10" s="12" customFormat="1" x14ac:dyDescent="0.2">
      <c r="A404" s="26"/>
      <c r="B404" s="37" t="s">
        <v>190</v>
      </c>
      <c r="C404" s="22" t="s">
        <v>25</v>
      </c>
      <c r="D404" s="23" t="s">
        <v>323</v>
      </c>
      <c r="E404" s="22" t="s">
        <v>214</v>
      </c>
      <c r="F404" s="24"/>
      <c r="G404" s="31"/>
      <c r="H404" s="25">
        <v>3.1574999999999998</v>
      </c>
      <c r="J404" s="136">
        <f>H404*$J$4</f>
        <v>3.9468749999999995</v>
      </c>
    </row>
    <row r="405" spans="1:10" s="12" customFormat="1" ht="13.5" x14ac:dyDescent="0.2">
      <c r="A405" s="26"/>
      <c r="B405" s="36" t="s">
        <v>249</v>
      </c>
      <c r="C405" s="20" t="s">
        <v>324</v>
      </c>
      <c r="D405" s="19" t="s">
        <v>325</v>
      </c>
      <c r="E405" s="20" t="s">
        <v>195</v>
      </c>
      <c r="F405" s="21">
        <v>0.25</v>
      </c>
      <c r="G405" s="28">
        <v>2.4300000000000002</v>
      </c>
      <c r="H405" s="28">
        <v>0.60750000000000004</v>
      </c>
      <c r="J405" s="135"/>
    </row>
    <row r="406" spans="1:10" s="12" customFormat="1" ht="13.5" x14ac:dyDescent="0.2">
      <c r="A406" s="26"/>
      <c r="B406" s="36" t="s">
        <v>215</v>
      </c>
      <c r="C406" s="20" t="s">
        <v>270</v>
      </c>
      <c r="D406" s="19" t="s">
        <v>209</v>
      </c>
      <c r="E406" s="20" t="s">
        <v>208</v>
      </c>
      <c r="F406" s="21">
        <v>0.15</v>
      </c>
      <c r="G406" s="28">
        <v>17</v>
      </c>
      <c r="H406" s="28">
        <v>2.5499999999999998</v>
      </c>
      <c r="J406" s="135"/>
    </row>
    <row r="407" spans="1:10" x14ac:dyDescent="0.2">
      <c r="C407" s="40"/>
      <c r="D407" s="41"/>
      <c r="E407" s="40"/>
      <c r="F407" s="40"/>
      <c r="G407" s="42"/>
      <c r="H407" s="42"/>
    </row>
    <row r="408" spans="1:10" x14ac:dyDescent="0.2">
      <c r="B408" s="137" t="s">
        <v>388</v>
      </c>
      <c r="C408" s="138" t="s">
        <v>159</v>
      </c>
      <c r="D408" s="139" t="s">
        <v>160</v>
      </c>
      <c r="E408" s="140"/>
      <c r="F408" s="140"/>
      <c r="G408" s="141"/>
      <c r="H408" s="141"/>
    </row>
    <row r="409" spans="1:10" x14ac:dyDescent="0.2">
      <c r="A409" s="26"/>
      <c r="B409" s="35" t="s">
        <v>373</v>
      </c>
      <c r="C409" s="17" t="s">
        <v>374</v>
      </c>
      <c r="D409" s="18" t="s">
        <v>375</v>
      </c>
      <c r="E409" s="17" t="s">
        <v>376</v>
      </c>
      <c r="F409" s="17" t="s">
        <v>377</v>
      </c>
      <c r="G409" s="30" t="s">
        <v>378</v>
      </c>
      <c r="H409" s="30" t="s">
        <v>379</v>
      </c>
    </row>
    <row r="410" spans="1:10" s="12" customFormat="1" ht="25.5" x14ac:dyDescent="0.2">
      <c r="A410" s="26"/>
      <c r="B410" s="37" t="s">
        <v>271</v>
      </c>
      <c r="C410" s="22" t="s">
        <v>41</v>
      </c>
      <c r="D410" s="23" t="s">
        <v>326</v>
      </c>
      <c r="E410" s="22" t="s">
        <v>198</v>
      </c>
      <c r="F410" s="24"/>
      <c r="G410" s="31" t="s">
        <v>178</v>
      </c>
      <c r="H410" s="23">
        <v>15.030000000000001</v>
      </c>
      <c r="J410" s="136">
        <f>H410*$J$4</f>
        <v>18.787500000000001</v>
      </c>
    </row>
    <row r="411" spans="1:10" s="12" customFormat="1" ht="13.5" x14ac:dyDescent="0.2">
      <c r="A411" s="26"/>
      <c r="B411" s="36" t="s">
        <v>179</v>
      </c>
      <c r="C411" s="20">
        <v>3768</v>
      </c>
      <c r="D411" s="19" t="s">
        <v>327</v>
      </c>
      <c r="E411" s="20" t="s">
        <v>195</v>
      </c>
      <c r="F411" s="21">
        <v>0.55000000000000004</v>
      </c>
      <c r="G411" s="28">
        <v>2.2400000000000002</v>
      </c>
      <c r="H411" s="28">
        <v>1.23</v>
      </c>
      <c r="J411" s="135"/>
    </row>
    <row r="412" spans="1:10" s="12" customFormat="1" ht="13.5" x14ac:dyDescent="0.2">
      <c r="A412" s="26"/>
      <c r="B412" s="36" t="s">
        <v>179</v>
      </c>
      <c r="C412" s="20">
        <v>5320</v>
      </c>
      <c r="D412" s="19" t="s">
        <v>328</v>
      </c>
      <c r="E412" s="20" t="s">
        <v>206</v>
      </c>
      <c r="F412" s="21">
        <v>4.3999999999999997E-2</v>
      </c>
      <c r="G412" s="28">
        <v>29.84</v>
      </c>
      <c r="H412" s="28">
        <v>1.31</v>
      </c>
      <c r="J412" s="135"/>
    </row>
    <row r="413" spans="1:10" s="12" customFormat="1" ht="13.5" x14ac:dyDescent="0.2">
      <c r="A413" s="26"/>
      <c r="B413" s="36" t="s">
        <v>179</v>
      </c>
      <c r="C413" s="20">
        <v>7288</v>
      </c>
      <c r="D413" s="19" t="s">
        <v>329</v>
      </c>
      <c r="E413" s="20" t="s">
        <v>206</v>
      </c>
      <c r="F413" s="21">
        <v>0.17599999999999999</v>
      </c>
      <c r="G413" s="28">
        <v>25.52</v>
      </c>
      <c r="H413" s="28">
        <v>4.49</v>
      </c>
      <c r="J413" s="135"/>
    </row>
    <row r="414" spans="1:10" s="12" customFormat="1" ht="13.5" x14ac:dyDescent="0.2">
      <c r="A414" s="26"/>
      <c r="B414" s="36" t="s">
        <v>179</v>
      </c>
      <c r="C414" s="20">
        <v>7307</v>
      </c>
      <c r="D414" s="19" t="s">
        <v>330</v>
      </c>
      <c r="E414" s="20" t="s">
        <v>206</v>
      </c>
      <c r="F414" s="21">
        <v>0.13200000000000001</v>
      </c>
      <c r="G414" s="28">
        <v>23.39</v>
      </c>
      <c r="H414" s="28">
        <v>3.09</v>
      </c>
      <c r="J414" s="135"/>
    </row>
    <row r="415" spans="1:10" s="12" customFormat="1" ht="13.5" x14ac:dyDescent="0.2">
      <c r="A415" s="26"/>
      <c r="B415" s="36" t="s">
        <v>185</v>
      </c>
      <c r="C415" s="20">
        <v>88310</v>
      </c>
      <c r="D415" s="19" t="s">
        <v>209</v>
      </c>
      <c r="E415" s="20" t="s">
        <v>208</v>
      </c>
      <c r="F415" s="21">
        <v>0.21</v>
      </c>
      <c r="G415" s="28">
        <v>16.98</v>
      </c>
      <c r="H415" s="28">
        <v>3.57</v>
      </c>
      <c r="J415" s="135"/>
    </row>
    <row r="416" spans="1:10" s="12" customFormat="1" ht="13.5" x14ac:dyDescent="0.2">
      <c r="A416" s="26"/>
      <c r="B416" s="36" t="s">
        <v>185</v>
      </c>
      <c r="C416" s="20">
        <v>88316</v>
      </c>
      <c r="D416" s="19" t="s">
        <v>210</v>
      </c>
      <c r="E416" s="20" t="s">
        <v>208</v>
      </c>
      <c r="F416" s="21">
        <v>0.11</v>
      </c>
      <c r="G416" s="28">
        <v>12.2</v>
      </c>
      <c r="H416" s="28">
        <v>1.34</v>
      </c>
      <c r="J416" s="135"/>
    </row>
    <row r="417" spans="1:10" x14ac:dyDescent="0.2">
      <c r="C417" s="40"/>
      <c r="D417" s="41"/>
      <c r="E417" s="40"/>
      <c r="F417" s="40"/>
      <c r="G417" s="42"/>
      <c r="H417" s="42"/>
    </row>
    <row r="418" spans="1:10" x14ac:dyDescent="0.2">
      <c r="B418" s="137" t="s">
        <v>388</v>
      </c>
      <c r="C418" s="138" t="s">
        <v>161</v>
      </c>
      <c r="D418" s="139" t="s">
        <v>162</v>
      </c>
      <c r="E418" s="140"/>
      <c r="F418" s="140"/>
      <c r="G418" s="141"/>
      <c r="H418" s="141"/>
    </row>
    <row r="419" spans="1:10" x14ac:dyDescent="0.2">
      <c r="A419" s="26"/>
      <c r="B419" s="35" t="s">
        <v>373</v>
      </c>
      <c r="C419" s="17" t="s">
        <v>374</v>
      </c>
      <c r="D419" s="18" t="s">
        <v>375</v>
      </c>
      <c r="E419" s="17" t="s">
        <v>376</v>
      </c>
      <c r="F419" s="17" t="s">
        <v>377</v>
      </c>
      <c r="G419" s="30" t="s">
        <v>378</v>
      </c>
      <c r="H419" s="30" t="s">
        <v>379</v>
      </c>
    </row>
    <row r="420" spans="1:10" s="12" customFormat="1" ht="27" x14ac:dyDescent="0.2">
      <c r="A420" s="26"/>
      <c r="B420" s="36" t="s">
        <v>660</v>
      </c>
      <c r="C420" s="20"/>
      <c r="D420" s="19" t="s">
        <v>371</v>
      </c>
      <c r="E420" s="20" t="s">
        <v>9</v>
      </c>
      <c r="F420" s="21">
        <v>1</v>
      </c>
      <c r="G420" s="28">
        <v>96.755600000000001</v>
      </c>
      <c r="H420" s="28">
        <v>96.755600000000001</v>
      </c>
      <c r="J420" s="136">
        <f>G420*$J$4</f>
        <v>120.94450000000001</v>
      </c>
    </row>
    <row r="421" spans="1:10" x14ac:dyDescent="0.2">
      <c r="C421" s="40"/>
      <c r="D421" s="41"/>
      <c r="E421" s="40"/>
      <c r="F421" s="40"/>
      <c r="G421" s="42"/>
      <c r="H421" s="42"/>
    </row>
    <row r="422" spans="1:10" x14ac:dyDescent="0.2">
      <c r="B422" s="137" t="s">
        <v>388</v>
      </c>
      <c r="C422" s="138" t="s">
        <v>163</v>
      </c>
      <c r="D422" s="139" t="s">
        <v>164</v>
      </c>
      <c r="E422" s="142" t="s">
        <v>341</v>
      </c>
      <c r="F422" s="143">
        <v>1</v>
      </c>
      <c r="G422" s="144">
        <v>45411.71</v>
      </c>
      <c r="H422" s="144">
        <v>45411.71</v>
      </c>
    </row>
    <row r="423" spans="1:10" x14ac:dyDescent="0.2">
      <c r="C423" s="40"/>
      <c r="D423" s="41"/>
      <c r="E423" s="40"/>
      <c r="F423" s="44"/>
      <c r="G423" s="39"/>
      <c r="H423" s="39"/>
    </row>
    <row r="424" spans="1:10" x14ac:dyDescent="0.2">
      <c r="C424" s="40"/>
      <c r="D424" s="41"/>
      <c r="E424" s="40"/>
      <c r="F424" s="44"/>
      <c r="G424" s="39"/>
      <c r="H424" s="39"/>
    </row>
    <row r="425" spans="1:10" x14ac:dyDescent="0.2">
      <c r="B425" s="137" t="s">
        <v>388</v>
      </c>
      <c r="C425" s="138" t="s">
        <v>165</v>
      </c>
      <c r="D425" s="139" t="s">
        <v>166</v>
      </c>
      <c r="E425" s="142" t="s">
        <v>341</v>
      </c>
      <c r="F425" s="143">
        <v>1</v>
      </c>
      <c r="G425" s="144">
        <v>14466.65</v>
      </c>
      <c r="H425" s="144">
        <v>14466.65</v>
      </c>
    </row>
    <row r="426" spans="1:10" x14ac:dyDescent="0.2">
      <c r="C426" s="40"/>
      <c r="D426" s="41"/>
      <c r="E426" s="40"/>
      <c r="F426" s="40"/>
      <c r="G426" s="42"/>
      <c r="H426" s="42"/>
    </row>
    <row r="427" spans="1:10" x14ac:dyDescent="0.2">
      <c r="C427" s="40"/>
      <c r="D427" s="41"/>
      <c r="E427" s="40"/>
      <c r="F427" s="40"/>
      <c r="G427" s="42"/>
      <c r="H427" s="42"/>
    </row>
    <row r="428" spans="1:10" x14ac:dyDescent="0.2">
      <c r="B428" s="137" t="s">
        <v>388</v>
      </c>
      <c r="C428" s="138" t="s">
        <v>167</v>
      </c>
      <c r="D428" s="139" t="s">
        <v>168</v>
      </c>
      <c r="E428" s="140"/>
      <c r="F428" s="140"/>
      <c r="G428" s="141"/>
      <c r="H428" s="141"/>
    </row>
    <row r="429" spans="1:10" x14ac:dyDescent="0.2">
      <c r="B429" s="35" t="s">
        <v>373</v>
      </c>
      <c r="C429" s="17" t="s">
        <v>374</v>
      </c>
      <c r="D429" s="18" t="s">
        <v>375</v>
      </c>
      <c r="E429" s="17" t="s">
        <v>376</v>
      </c>
      <c r="F429" s="17" t="s">
        <v>377</v>
      </c>
      <c r="G429" s="30" t="s">
        <v>378</v>
      </c>
      <c r="H429" s="30" t="s">
        <v>379</v>
      </c>
    </row>
    <row r="430" spans="1:10" s="12" customFormat="1" x14ac:dyDescent="0.2">
      <c r="A430" s="26"/>
      <c r="B430" s="37"/>
      <c r="C430" s="22"/>
      <c r="D430" s="23" t="s">
        <v>168</v>
      </c>
      <c r="E430" s="22" t="s">
        <v>383</v>
      </c>
      <c r="F430" s="24"/>
      <c r="G430" s="31"/>
      <c r="H430" s="23">
        <v>0.63</v>
      </c>
      <c r="J430" s="136">
        <f>H430*$J$4</f>
        <v>0.78749999999999998</v>
      </c>
    </row>
    <row r="431" spans="1:10" s="12" customFormat="1" ht="13.5" x14ac:dyDescent="0.2">
      <c r="A431" s="26"/>
      <c r="B431" s="36" t="s">
        <v>26</v>
      </c>
      <c r="C431" s="20" t="s">
        <v>188</v>
      </c>
      <c r="D431" s="19" t="s">
        <v>189</v>
      </c>
      <c r="E431" s="20" t="s">
        <v>208</v>
      </c>
      <c r="F431" s="34">
        <v>1.7699999999999999E-4</v>
      </c>
      <c r="G431" s="43">
        <f>(19640/220)*2*20</f>
        <v>3570.9090909090905</v>
      </c>
      <c r="H431" s="28">
        <f>F431*G431</f>
        <v>0.632050909090909</v>
      </c>
      <c r="J431" s="135"/>
    </row>
    <row r="432" spans="1:10" x14ac:dyDescent="0.2">
      <c r="C432" s="40"/>
      <c r="D432" s="41"/>
      <c r="E432" s="40"/>
      <c r="F432" s="40"/>
      <c r="G432" s="42"/>
      <c r="H432" s="42"/>
    </row>
    <row r="433" spans="1:12" x14ac:dyDescent="0.2">
      <c r="B433" s="137" t="s">
        <v>388</v>
      </c>
      <c r="C433" s="138" t="s">
        <v>169</v>
      </c>
      <c r="D433" s="139" t="s">
        <v>170</v>
      </c>
      <c r="E433" s="140"/>
      <c r="F433" s="140"/>
      <c r="G433" s="141"/>
      <c r="H433" s="141"/>
    </row>
    <row r="434" spans="1:12" x14ac:dyDescent="0.2">
      <c r="B434" s="35" t="s">
        <v>373</v>
      </c>
      <c r="C434" s="17" t="s">
        <v>374</v>
      </c>
      <c r="D434" s="18" t="s">
        <v>375</v>
      </c>
      <c r="E434" s="17" t="s">
        <v>376</v>
      </c>
      <c r="F434" s="17" t="s">
        <v>377</v>
      </c>
      <c r="G434" s="30" t="s">
        <v>378</v>
      </c>
      <c r="H434" s="30" t="s">
        <v>379</v>
      </c>
    </row>
    <row r="435" spans="1:12" ht="13.5" x14ac:dyDescent="0.2">
      <c r="B435" s="37"/>
      <c r="C435" s="22"/>
      <c r="D435" s="23" t="s">
        <v>656</v>
      </c>
      <c r="E435" s="22"/>
      <c r="F435" s="24"/>
      <c r="G435" s="28"/>
      <c r="H435" s="31">
        <f>H436</f>
        <v>240.80232000000001</v>
      </c>
      <c r="I435" s="12"/>
    </row>
    <row r="436" spans="1:12" s="12" customFormat="1" ht="13.5" x14ac:dyDescent="0.2">
      <c r="A436" s="26"/>
      <c r="B436" s="36" t="s">
        <v>26</v>
      </c>
      <c r="C436" s="20" t="s">
        <v>221</v>
      </c>
      <c r="D436" s="19" t="s">
        <v>222</v>
      </c>
      <c r="E436" s="20" t="s">
        <v>208</v>
      </c>
      <c r="F436" s="21">
        <v>20.652000000000001</v>
      </c>
      <c r="G436" s="43">
        <v>11.66</v>
      </c>
      <c r="H436" s="28">
        <f>F436*G436</f>
        <v>240.80232000000001</v>
      </c>
      <c r="J436" s="151">
        <f>H435*$J$4</f>
        <v>301.00290000000001</v>
      </c>
      <c r="L436" s="147"/>
    </row>
    <row r="437" spans="1:12" x14ac:dyDescent="0.2">
      <c r="C437" s="40"/>
      <c r="D437" s="41"/>
      <c r="E437" s="40"/>
      <c r="F437" s="40"/>
      <c r="G437" s="42"/>
      <c r="H437" s="42"/>
    </row>
    <row r="438" spans="1:12" x14ac:dyDescent="0.2">
      <c r="B438" s="137" t="s">
        <v>388</v>
      </c>
      <c r="C438" s="138" t="s">
        <v>171</v>
      </c>
      <c r="D438" s="139" t="s">
        <v>172</v>
      </c>
      <c r="E438" s="140"/>
      <c r="F438" s="140"/>
      <c r="G438" s="141"/>
      <c r="H438" s="141"/>
    </row>
    <row r="439" spans="1:12" x14ac:dyDescent="0.2">
      <c r="B439" s="35" t="s">
        <v>373</v>
      </c>
      <c r="C439" s="17" t="s">
        <v>374</v>
      </c>
      <c r="D439" s="18" t="s">
        <v>375</v>
      </c>
      <c r="E439" s="17" t="s">
        <v>376</v>
      </c>
      <c r="F439" s="17" t="s">
        <v>377</v>
      </c>
      <c r="G439" s="30" t="s">
        <v>378</v>
      </c>
      <c r="H439" s="30" t="s">
        <v>379</v>
      </c>
    </row>
    <row r="440" spans="1:12" s="12" customFormat="1" x14ac:dyDescent="0.2">
      <c r="A440" s="26"/>
      <c r="B440" s="37" t="s">
        <v>176</v>
      </c>
      <c r="C440" s="22">
        <v>9537</v>
      </c>
      <c r="D440" s="23" t="s">
        <v>331</v>
      </c>
      <c r="E440" s="22" t="s">
        <v>198</v>
      </c>
      <c r="F440" s="24"/>
      <c r="G440" s="31" t="s">
        <v>178</v>
      </c>
      <c r="H440" s="23">
        <v>1.88</v>
      </c>
      <c r="J440" s="136">
        <f>H440*$J$4</f>
        <v>2.3499999999999996</v>
      </c>
    </row>
    <row r="441" spans="1:12" s="12" customFormat="1" ht="13.5" x14ac:dyDescent="0.2">
      <c r="A441" s="26"/>
      <c r="B441" s="36" t="s">
        <v>179</v>
      </c>
      <c r="C441" s="20">
        <v>3</v>
      </c>
      <c r="D441" s="19" t="s">
        <v>332</v>
      </c>
      <c r="E441" s="20" t="s">
        <v>206</v>
      </c>
      <c r="F441" s="21">
        <v>0.05</v>
      </c>
      <c r="G441" s="28">
        <v>3.44</v>
      </c>
      <c r="H441" s="28">
        <v>0.17</v>
      </c>
      <c r="J441" s="135">
        <f t="shared" ref="J441:J442" si="11">G441*$J$4</f>
        <v>4.3</v>
      </c>
    </row>
    <row r="442" spans="1:12" s="12" customFormat="1" ht="13.5" x14ac:dyDescent="0.2">
      <c r="A442" s="26"/>
      <c r="B442" s="36" t="s">
        <v>185</v>
      </c>
      <c r="C442" s="20">
        <v>88316</v>
      </c>
      <c r="D442" s="19" t="s">
        <v>210</v>
      </c>
      <c r="E442" s="20" t="s">
        <v>208</v>
      </c>
      <c r="F442" s="21">
        <v>0.14000000000000001</v>
      </c>
      <c r="G442" s="28">
        <v>12.2</v>
      </c>
      <c r="H442" s="28">
        <v>1.71</v>
      </c>
      <c r="J442" s="135">
        <f t="shared" si="11"/>
        <v>15.25</v>
      </c>
    </row>
  </sheetData>
  <autoFilter ref="C6:H442"/>
  <mergeCells count="1">
    <mergeCell ref="C2:F2"/>
  </mergeCells>
  <conditionalFormatting sqref="F368 B368:C368">
    <cfRule type="expression" dxfId="3" priority="9" stopIfTrue="1">
      <formula>AND($B368&lt;&gt;"COMPOSICAO",$B368&lt;&gt;"INSUMO",$B368&lt;&gt;"")</formula>
    </cfRule>
    <cfRule type="expression" dxfId="2" priority="10" stopIfTrue="1">
      <formula>AND(OR($B368="COMPOSICAO",$B368="INSUMO",$B368&lt;&gt;""),$B368&lt;&gt;"")</formula>
    </cfRule>
  </conditionalFormatting>
  <conditionalFormatting sqref="F373 B373:C373">
    <cfRule type="expression" dxfId="1" priority="3" stopIfTrue="1">
      <formula>AND($B373&lt;&gt;"COMPOSICAO",$B373&lt;&gt;"INSUMO",$B373&lt;&gt;"")</formula>
    </cfRule>
    <cfRule type="expression" dxfId="0" priority="4" stopIfTrue="1">
      <formula>AND(OR($B373="COMPOSICAO",$B373="INSUMO",$B373&lt;&gt;""),$B373&lt;&gt;"")</formula>
    </cfRule>
  </conditionalFormatting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449"/>
  <sheetViews>
    <sheetView showGridLines="0" tabSelected="1" zoomScale="70" zoomScaleNormal="70" workbookViewId="0">
      <pane ySplit="6" topLeftCell="A23" activePane="bottomLeft" state="frozen"/>
      <selection activeCell="C1" sqref="C1"/>
      <selection pane="bottomLeft" activeCell="J281" sqref="J281"/>
    </sheetView>
  </sheetViews>
  <sheetFormatPr defaultRowHeight="12.75" x14ac:dyDescent="0.2"/>
  <cols>
    <col min="1" max="1" width="9.5" style="1" bestFit="1" customWidth="1"/>
    <col min="2" max="2" width="21.6640625" style="1" customWidth="1"/>
    <col min="3" max="3" width="20" style="1" customWidth="1"/>
    <col min="4" max="4" width="125.1640625" style="5" customWidth="1"/>
    <col min="5" max="5" width="10.33203125" style="1" bestFit="1" customWidth="1"/>
    <col min="6" max="6" width="19.33203125" style="1" customWidth="1"/>
    <col min="7" max="7" width="13.83203125" style="29" customWidth="1"/>
    <col min="8" max="8" width="12.83203125" style="29" bestFit="1" customWidth="1"/>
    <col min="9" max="9" width="2.5" style="1" customWidth="1"/>
    <col min="10" max="10" width="21.5" style="1" customWidth="1"/>
    <col min="11" max="11" width="2.33203125" style="1" hidden="1" customWidth="1"/>
    <col min="12" max="12" width="91.6640625" style="1" hidden="1" customWidth="1"/>
    <col min="13" max="16384" width="9.33203125" style="1"/>
  </cols>
  <sheetData>
    <row r="2" spans="1:14" s="2" customFormat="1" ht="65.25" customHeight="1" x14ac:dyDescent="0.2">
      <c r="B2" s="133"/>
      <c r="C2" s="208" t="s">
        <v>389</v>
      </c>
      <c r="D2" s="208"/>
      <c r="E2" s="208"/>
      <c r="F2" s="208"/>
      <c r="G2" s="45"/>
      <c r="H2" s="46"/>
    </row>
    <row r="3" spans="1:14" s="2" customFormat="1" ht="17.25" customHeight="1" x14ac:dyDescent="0.2">
      <c r="B3" s="61" t="s">
        <v>398</v>
      </c>
      <c r="C3" s="61"/>
      <c r="D3" s="62" t="s">
        <v>399</v>
      </c>
      <c r="E3" s="132"/>
      <c r="F3" s="132"/>
      <c r="G3" s="45"/>
      <c r="H3" s="46"/>
      <c r="J3" s="134" t="s">
        <v>653</v>
      </c>
    </row>
    <row r="4" spans="1:14" s="2" customFormat="1" ht="17.25" customHeight="1" x14ac:dyDescent="0.2">
      <c r="B4" s="61" t="s">
        <v>402</v>
      </c>
      <c r="C4" s="61"/>
      <c r="D4" s="62" t="s">
        <v>403</v>
      </c>
      <c r="E4" s="132"/>
      <c r="F4" s="132"/>
      <c r="G4" s="45"/>
      <c r="H4" s="46"/>
      <c r="J4" s="2">
        <v>1.25</v>
      </c>
    </row>
    <row r="5" spans="1:14" x14ac:dyDescent="0.2">
      <c r="B5" s="35" t="s">
        <v>373</v>
      </c>
      <c r="C5" s="17" t="s">
        <v>374</v>
      </c>
      <c r="D5" s="18" t="s">
        <v>375</v>
      </c>
      <c r="E5" s="17" t="s">
        <v>376</v>
      </c>
      <c r="F5" s="17" t="s">
        <v>377</v>
      </c>
      <c r="G5" s="30" t="s">
        <v>378</v>
      </c>
      <c r="H5" s="30" t="s">
        <v>379</v>
      </c>
    </row>
    <row r="6" spans="1:14" x14ac:dyDescent="0.2">
      <c r="C6" s="40"/>
      <c r="D6" s="41"/>
      <c r="E6" s="40"/>
      <c r="F6" s="40"/>
      <c r="G6" s="42"/>
      <c r="H6" s="42"/>
    </row>
    <row r="7" spans="1:14" x14ac:dyDescent="0.2">
      <c r="B7" s="137" t="s">
        <v>388</v>
      </c>
      <c r="C7" s="138" t="str">
        <f>'CPU''s ELÉTRICA'!B11</f>
        <v>08.01.01.01.01</v>
      </c>
      <c r="D7" s="139" t="str">
        <f>'CPU''s ELÉTRICA'!F11</f>
        <v>Eletroduto em PVC flexível corrugado, não propagante de chama, classe Médio (cor laranja), diâmetro 3/4” (25mm). Ref.: Tigreflex reforçado ou similar.</v>
      </c>
      <c r="E7" s="140"/>
      <c r="F7" s="140"/>
      <c r="G7" s="141"/>
      <c r="H7" s="141"/>
    </row>
    <row r="8" spans="1:14" ht="22.5" customHeight="1" x14ac:dyDescent="0.2">
      <c r="B8" s="35" t="s">
        <v>373</v>
      </c>
      <c r="C8" s="17" t="s">
        <v>374</v>
      </c>
      <c r="D8" s="18" t="s">
        <v>375</v>
      </c>
      <c r="E8" s="17" t="s">
        <v>376</v>
      </c>
      <c r="F8" s="17" t="s">
        <v>377</v>
      </c>
      <c r="G8" s="30" t="s">
        <v>378</v>
      </c>
      <c r="H8" s="30" t="s">
        <v>379</v>
      </c>
    </row>
    <row r="9" spans="1:14" ht="25.5" x14ac:dyDescent="0.2">
      <c r="B9" s="37" t="s">
        <v>384</v>
      </c>
      <c r="C9" s="22"/>
      <c r="D9" s="23" t="str">
        <f>'CPU''s ELÉTRICA'!F11</f>
        <v>Eletroduto em PVC flexível corrugado, não propagante de chama, classe Médio (cor laranja), diâmetro 3/4” (25mm). Ref.: Tigreflex reforçado ou similar.</v>
      </c>
      <c r="E9" s="22" t="s">
        <v>376</v>
      </c>
      <c r="F9" s="24"/>
      <c r="G9" s="31"/>
      <c r="H9" s="31">
        <f>SUBTOTAL(9,H10:H11)</f>
        <v>5.8607999999999993</v>
      </c>
    </row>
    <row r="10" spans="1:14" s="12" customFormat="1" ht="27" x14ac:dyDescent="0.2">
      <c r="A10" s="26"/>
      <c r="B10" s="36" t="s">
        <v>666</v>
      </c>
      <c r="C10" s="20"/>
      <c r="D10" s="19" t="s">
        <v>665</v>
      </c>
      <c r="E10" s="20" t="s">
        <v>376</v>
      </c>
      <c r="F10" s="21">
        <v>1</v>
      </c>
      <c r="G10" s="32">
        <f>'CPU''s ELÉTRICA'!R11</f>
        <v>4.1025599999999995</v>
      </c>
      <c r="H10" s="28">
        <f>F10*G10</f>
        <v>4.1025599999999995</v>
      </c>
      <c r="I10" s="1"/>
      <c r="J10" s="1"/>
      <c r="K10" s="1"/>
      <c r="L10" s="1"/>
      <c r="M10" s="1"/>
      <c r="N10" s="1"/>
    </row>
    <row r="11" spans="1:14" ht="27" x14ac:dyDescent="0.2">
      <c r="B11" s="36" t="s">
        <v>666</v>
      </c>
      <c r="C11" s="20"/>
      <c r="D11" s="19" t="s">
        <v>664</v>
      </c>
      <c r="E11" s="20" t="s">
        <v>376</v>
      </c>
      <c r="F11" s="21">
        <v>1</v>
      </c>
      <c r="G11" s="32">
        <f>'CPU''s ELÉTRICA'!U11</f>
        <v>1.75824</v>
      </c>
      <c r="H11" s="28">
        <f>F11*G11</f>
        <v>1.75824</v>
      </c>
      <c r="I11" s="12"/>
      <c r="J11" s="136">
        <f>H9*J4</f>
        <v>7.3259999999999987</v>
      </c>
      <c r="K11" s="12"/>
      <c r="L11" s="12"/>
      <c r="M11" s="12"/>
      <c r="N11" s="12"/>
    </row>
    <row r="12" spans="1:14" ht="13.5" x14ac:dyDescent="0.2">
      <c r="C12" s="40"/>
      <c r="D12" s="41"/>
      <c r="E12" s="40"/>
      <c r="F12" s="40"/>
      <c r="G12" s="42"/>
      <c r="H12" s="42"/>
      <c r="I12" s="12"/>
      <c r="J12" s="135"/>
      <c r="K12" s="12"/>
      <c r="L12" s="12"/>
      <c r="M12" s="12"/>
      <c r="N12" s="12"/>
    </row>
    <row r="13" spans="1:14" ht="13.5" x14ac:dyDescent="0.2">
      <c r="B13" s="137" t="s">
        <v>388</v>
      </c>
      <c r="C13" s="138" t="str">
        <f>'CPU''s ELÉTRICA'!B12</f>
        <v>08.01.01.01.02</v>
      </c>
      <c r="D13" s="139" t="str">
        <f>'CPU''s ELÉTRICA'!F12</f>
        <v>Eletroduto em PVC rígido, rosqueável, diâmetro 3/4” (25mm), inclusive conexões.</v>
      </c>
      <c r="E13" s="140"/>
      <c r="F13" s="140"/>
      <c r="G13" s="141"/>
      <c r="H13" s="141"/>
      <c r="I13" s="12"/>
      <c r="J13" s="135"/>
      <c r="K13" s="12"/>
      <c r="L13" s="12"/>
      <c r="M13" s="12"/>
      <c r="N13" s="12"/>
    </row>
    <row r="14" spans="1:14" s="12" customFormat="1" x14ac:dyDescent="0.2">
      <c r="A14" s="26"/>
      <c r="B14" s="35" t="s">
        <v>373</v>
      </c>
      <c r="C14" s="17" t="s">
        <v>374</v>
      </c>
      <c r="D14" s="18" t="s">
        <v>375</v>
      </c>
      <c r="E14" s="17" t="s">
        <v>376</v>
      </c>
      <c r="F14" s="17" t="s">
        <v>377</v>
      </c>
      <c r="G14" s="30" t="s">
        <v>378</v>
      </c>
      <c r="H14" s="30" t="s">
        <v>379</v>
      </c>
      <c r="I14" s="1"/>
      <c r="J14" s="1"/>
      <c r="K14" s="1"/>
      <c r="L14" s="1"/>
      <c r="M14" s="1"/>
      <c r="N14" s="1"/>
    </row>
    <row r="15" spans="1:14" x14ac:dyDescent="0.2">
      <c r="B15" s="37" t="s">
        <v>384</v>
      </c>
      <c r="C15" s="22"/>
      <c r="D15" s="23" t="str">
        <f>D13</f>
        <v>Eletroduto em PVC rígido, rosqueável, diâmetro 3/4” (25mm), inclusive conexões.</v>
      </c>
      <c r="E15" s="22" t="s">
        <v>376</v>
      </c>
      <c r="F15" s="24"/>
      <c r="G15" s="31"/>
      <c r="H15" s="31">
        <f>SUBTOTAL(9,H16:H17)</f>
        <v>11.577599999999997</v>
      </c>
    </row>
    <row r="16" spans="1:14" ht="27" x14ac:dyDescent="0.2">
      <c r="B16" s="36" t="str">
        <f>B10</f>
        <v>PREÇO MEDIO DE MERCADO</v>
      </c>
      <c r="C16" s="20"/>
      <c r="D16" s="19" t="s">
        <v>665</v>
      </c>
      <c r="E16" s="20" t="s">
        <v>376</v>
      </c>
      <c r="F16" s="21">
        <v>1</v>
      </c>
      <c r="G16" s="32">
        <f>'CPU''s ELÉTRICA'!R12</f>
        <v>8.1043199999999977</v>
      </c>
      <c r="H16" s="28">
        <f>F16*G16</f>
        <v>8.1043199999999977</v>
      </c>
    </row>
    <row r="17" spans="1:14" ht="13.5" x14ac:dyDescent="0.2">
      <c r="B17" s="36"/>
      <c r="C17" s="20"/>
      <c r="D17" s="19" t="str">
        <f>D11</f>
        <v xml:space="preserve">PREÇO MÃO DE OBRA SEM BDI </v>
      </c>
      <c r="E17" s="20" t="s">
        <v>376</v>
      </c>
      <c r="F17" s="21">
        <v>1</v>
      </c>
      <c r="G17" s="32">
        <f>'CPU''s ELÉTRICA'!U12</f>
        <v>3.4732799999999995</v>
      </c>
      <c r="H17" s="28">
        <f>F17*G17</f>
        <v>3.4732799999999995</v>
      </c>
      <c r="I17" s="12"/>
      <c r="J17" s="136">
        <f>H15*J4</f>
        <v>14.471999999999996</v>
      </c>
      <c r="K17" s="12"/>
      <c r="L17" s="12"/>
      <c r="M17" s="12"/>
      <c r="N17" s="12"/>
    </row>
    <row r="18" spans="1:14" s="12" customFormat="1" ht="13.5" x14ac:dyDescent="0.2">
      <c r="A18" s="26"/>
      <c r="B18" s="1"/>
      <c r="C18" s="40"/>
      <c r="D18" s="41"/>
      <c r="E18" s="40"/>
      <c r="F18" s="40"/>
      <c r="G18" s="42"/>
      <c r="H18" s="42"/>
      <c r="J18" s="135"/>
    </row>
    <row r="19" spans="1:14" s="12" customFormat="1" ht="13.5" x14ac:dyDescent="0.2">
      <c r="A19" s="26"/>
      <c r="B19" s="137" t="s">
        <v>388</v>
      </c>
      <c r="C19" s="138" t="str">
        <f>'CPU''s ELÉTRICA'!B13</f>
        <v>08.01.01.01.03</v>
      </c>
      <c r="D19" s="139" t="str">
        <f>'CPU''s ELÉTRICA'!F13</f>
        <v>Eletroduto em PVC rígido, rosqueável, diâmetro 1 1/2” (38mm), inclusive conexões.</v>
      </c>
      <c r="E19" s="140"/>
      <c r="F19" s="140"/>
      <c r="G19" s="141"/>
      <c r="H19" s="141"/>
      <c r="J19" s="135"/>
    </row>
    <row r="20" spans="1:14" s="12" customFormat="1" x14ac:dyDescent="0.2">
      <c r="A20" s="26"/>
      <c r="B20" s="35" t="s">
        <v>373</v>
      </c>
      <c r="C20" s="17" t="s">
        <v>374</v>
      </c>
      <c r="D20" s="18" t="s">
        <v>375</v>
      </c>
      <c r="E20" s="17" t="s">
        <v>376</v>
      </c>
      <c r="F20" s="17" t="s">
        <v>377</v>
      </c>
      <c r="G20" s="30" t="s">
        <v>378</v>
      </c>
      <c r="H20" s="30" t="s">
        <v>379</v>
      </c>
      <c r="I20" s="1"/>
      <c r="J20" s="1"/>
      <c r="K20" s="1"/>
      <c r="L20" s="1"/>
      <c r="M20" s="1"/>
      <c r="N20" s="1"/>
    </row>
    <row r="21" spans="1:14" s="12" customFormat="1" x14ac:dyDescent="0.2">
      <c r="A21" s="26"/>
      <c r="B21" s="37" t="str">
        <f>B15</f>
        <v>CPU PRÓPRIA</v>
      </c>
      <c r="C21" s="22"/>
      <c r="D21" s="23" t="str">
        <f>D19</f>
        <v>Eletroduto em PVC rígido, rosqueável, diâmetro 1 1/2” (38mm), inclusive conexões.</v>
      </c>
      <c r="E21" s="22" t="s">
        <v>376</v>
      </c>
      <c r="F21" s="24"/>
      <c r="G21" s="31"/>
      <c r="H21" s="31">
        <f>SUBTOTAL(9,H22:H23)</f>
        <v>19.087200000000003</v>
      </c>
      <c r="I21" s="1"/>
      <c r="J21" s="1"/>
      <c r="K21" s="1"/>
      <c r="L21" s="1"/>
      <c r="M21" s="1"/>
      <c r="N21" s="1"/>
    </row>
    <row r="22" spans="1:14" s="12" customFormat="1" ht="27" x14ac:dyDescent="0.2">
      <c r="A22" s="26"/>
      <c r="B22" s="36" t="str">
        <f>B16</f>
        <v>PREÇO MEDIO DE MERCADO</v>
      </c>
      <c r="C22" s="20"/>
      <c r="D22" s="19" t="str">
        <f>D16</f>
        <v xml:space="preserve">PREÇO DO MATERIAL SEM BDI </v>
      </c>
      <c r="E22" s="20" t="s">
        <v>376</v>
      </c>
      <c r="F22" s="21">
        <v>1</v>
      </c>
      <c r="G22" s="28">
        <f>'CPU''s ELÉTRICA'!R13</f>
        <v>13.361040000000001</v>
      </c>
      <c r="H22" s="28">
        <f t="shared" ref="H22:H23" si="0">F22*G22</f>
        <v>13.361040000000001</v>
      </c>
      <c r="I22" s="1"/>
      <c r="J22" s="1"/>
      <c r="K22" s="1"/>
      <c r="L22" s="1"/>
      <c r="M22" s="1"/>
      <c r="N22" s="1"/>
    </row>
    <row r="23" spans="1:14" s="12" customFormat="1" ht="13.5" x14ac:dyDescent="0.2">
      <c r="A23" s="26"/>
      <c r="B23" s="36"/>
      <c r="C23" s="20"/>
      <c r="D23" s="19" t="str">
        <f>D17</f>
        <v xml:space="preserve">PREÇO MÃO DE OBRA SEM BDI </v>
      </c>
      <c r="E23" s="20" t="s">
        <v>376</v>
      </c>
      <c r="F23" s="21">
        <v>1</v>
      </c>
      <c r="G23" s="28">
        <f>'CPU''s ELÉTRICA'!U13</f>
        <v>5.726160000000001</v>
      </c>
      <c r="H23" s="28">
        <f t="shared" si="0"/>
        <v>5.726160000000001</v>
      </c>
      <c r="J23" s="136">
        <f>H21*J4</f>
        <v>23.859000000000002</v>
      </c>
    </row>
    <row r="24" spans="1:14" s="12" customFormat="1" ht="13.5" x14ac:dyDescent="0.2">
      <c r="A24" s="26"/>
      <c r="B24" s="1"/>
      <c r="C24" s="40"/>
      <c r="D24" s="41"/>
      <c r="E24" s="40"/>
      <c r="F24" s="40"/>
      <c r="G24" s="42"/>
      <c r="H24" s="42"/>
      <c r="J24" s="135"/>
    </row>
    <row r="25" spans="1:14" s="12" customFormat="1" ht="13.5" x14ac:dyDescent="0.2">
      <c r="A25" s="26"/>
      <c r="B25" s="137" t="s">
        <v>388</v>
      </c>
      <c r="C25" s="138" t="str">
        <f>'CPU''s ELÉTRICA'!B14</f>
        <v>08.01.01.01.04</v>
      </c>
      <c r="D25" s="139" t="str">
        <f>'CPU''s ELÉTRICA'!F14</f>
        <v>Eletroduto metálico flexível, fabricado em fita de aço galvanizado, sem revestimento de PVC, diâmetro 3/4”.</v>
      </c>
      <c r="E25" s="140"/>
      <c r="F25" s="140"/>
      <c r="G25" s="141"/>
      <c r="H25" s="141"/>
      <c r="J25" s="135"/>
    </row>
    <row r="26" spans="1:14" x14ac:dyDescent="0.2">
      <c r="B26" s="35" t="s">
        <v>373</v>
      </c>
      <c r="C26" s="17" t="s">
        <v>374</v>
      </c>
      <c r="D26" s="18" t="s">
        <v>375</v>
      </c>
      <c r="E26" s="17" t="s">
        <v>376</v>
      </c>
      <c r="F26" s="17" t="s">
        <v>377</v>
      </c>
      <c r="G26" s="30" t="s">
        <v>378</v>
      </c>
      <c r="H26" s="30" t="s">
        <v>379</v>
      </c>
      <c r="I26" s="12"/>
      <c r="K26" s="12"/>
      <c r="L26" s="12"/>
      <c r="M26" s="12"/>
      <c r="N26" s="12"/>
    </row>
    <row r="27" spans="1:14" x14ac:dyDescent="0.2">
      <c r="B27" s="37" t="str">
        <f>B21</f>
        <v>CPU PRÓPRIA</v>
      </c>
      <c r="C27" s="172"/>
      <c r="D27" s="23" t="str">
        <f>D25</f>
        <v>Eletroduto metálico flexível, fabricado em fita de aço galvanizado, sem revestimento de PVC, diâmetro 3/4”.</v>
      </c>
      <c r="E27" s="22" t="s">
        <v>376</v>
      </c>
      <c r="F27" s="24"/>
      <c r="G27" s="31"/>
      <c r="H27" s="31">
        <f>H28+H29</f>
        <v>7.3727999999999998</v>
      </c>
      <c r="I27" s="12"/>
      <c r="K27" s="12"/>
      <c r="L27" s="12"/>
      <c r="M27" s="12"/>
      <c r="N27" s="12"/>
    </row>
    <row r="28" spans="1:14" ht="27" x14ac:dyDescent="0.2">
      <c r="A28" s="26"/>
      <c r="B28" s="36" t="str">
        <f>B22</f>
        <v>PREÇO MEDIO DE MERCADO</v>
      </c>
      <c r="C28" s="20"/>
      <c r="D28" s="19" t="str">
        <f>D22</f>
        <v xml:space="preserve">PREÇO DO MATERIAL SEM BDI </v>
      </c>
      <c r="E28" s="20" t="s">
        <v>376</v>
      </c>
      <c r="F28" s="21">
        <v>1</v>
      </c>
      <c r="G28" s="28">
        <f>'CPU''s ELÉTRICA'!R14</f>
        <v>5.1609599999999993</v>
      </c>
      <c r="H28" s="28">
        <f>G28</f>
        <v>5.1609599999999993</v>
      </c>
    </row>
    <row r="29" spans="1:14" s="12" customFormat="1" ht="13.5" x14ac:dyDescent="0.2">
      <c r="A29" s="26"/>
      <c r="B29" s="36"/>
      <c r="C29" s="20"/>
      <c r="D29" s="19" t="str">
        <f>D23</f>
        <v xml:space="preserve">PREÇO MÃO DE OBRA SEM BDI </v>
      </c>
      <c r="E29" s="20" t="s">
        <v>376</v>
      </c>
      <c r="F29" s="21">
        <v>1</v>
      </c>
      <c r="G29" s="28">
        <f>'CPU''s ELÉTRICA'!U14</f>
        <v>2.21184</v>
      </c>
      <c r="H29" s="28">
        <f>G29</f>
        <v>2.21184</v>
      </c>
      <c r="I29" s="1"/>
      <c r="J29" s="136">
        <f>H27*$J$4</f>
        <v>9.2159999999999993</v>
      </c>
      <c r="K29" s="1"/>
      <c r="L29" s="1"/>
      <c r="M29" s="1"/>
      <c r="N29" s="1"/>
    </row>
    <row r="30" spans="1:14" ht="13.5" x14ac:dyDescent="0.2">
      <c r="C30" s="40"/>
      <c r="D30" s="41"/>
      <c r="E30" s="40"/>
      <c r="F30" s="40"/>
      <c r="G30" s="42"/>
      <c r="H30" s="42"/>
      <c r="J30" s="135"/>
    </row>
    <row r="31" spans="1:14" ht="13.5" x14ac:dyDescent="0.2">
      <c r="B31" s="137" t="s">
        <v>388</v>
      </c>
      <c r="C31" s="138" t="str">
        <f>'CPU''s ELÉTRICA'!B15</f>
        <v>08.01.01.01.05</v>
      </c>
      <c r="D31" s="139" t="str">
        <f>'CPU''s ELÉTRICA'!F15</f>
        <v>Conector macho giratório, fabricado em latão zincado, para fixação por rosca à esquerda em tubo metálico flexível, diâmetro 3/4”.</v>
      </c>
      <c r="E31" s="140"/>
      <c r="F31" s="140"/>
      <c r="G31" s="141"/>
      <c r="H31" s="141"/>
      <c r="I31" s="12"/>
      <c r="J31" s="135"/>
      <c r="K31" s="12"/>
      <c r="L31" s="12"/>
      <c r="M31" s="12"/>
      <c r="N31" s="12"/>
    </row>
    <row r="32" spans="1:14" x14ac:dyDescent="0.2">
      <c r="B32" s="35" t="s">
        <v>373</v>
      </c>
      <c r="C32" s="17" t="s">
        <v>374</v>
      </c>
      <c r="D32" s="18" t="s">
        <v>375</v>
      </c>
      <c r="E32" s="17" t="s">
        <v>376</v>
      </c>
      <c r="F32" s="17" t="s">
        <v>377</v>
      </c>
      <c r="G32" s="30" t="s">
        <v>378</v>
      </c>
      <c r="H32" s="30" t="s">
        <v>379</v>
      </c>
      <c r="I32" s="12"/>
      <c r="K32" s="12"/>
      <c r="L32" s="12"/>
      <c r="M32" s="12"/>
      <c r="N32" s="12"/>
    </row>
    <row r="33" spans="1:14" s="12" customFormat="1" ht="27" x14ac:dyDescent="0.2">
      <c r="A33" s="26"/>
      <c r="B33" s="36" t="str">
        <f>B27</f>
        <v>CPU PRÓPRIA</v>
      </c>
      <c r="C33" s="171"/>
      <c r="D33" s="19" t="str">
        <f>D31</f>
        <v>Conector macho giratório, fabricado em latão zincado, para fixação por rosca à esquerda em tubo metálico flexível, diâmetro 3/4”.</v>
      </c>
      <c r="E33" s="20" t="s">
        <v>376</v>
      </c>
      <c r="F33" s="21"/>
      <c r="G33" s="28"/>
      <c r="H33" s="28">
        <f>G34+G35</f>
        <v>1.008</v>
      </c>
      <c r="J33" s="1"/>
    </row>
    <row r="34" spans="1:14" s="12" customFormat="1" ht="27" x14ac:dyDescent="0.2">
      <c r="A34" s="26"/>
      <c r="B34" s="36" t="str">
        <f>B28</f>
        <v>PREÇO MEDIO DE MERCADO</v>
      </c>
      <c r="C34" s="20"/>
      <c r="D34" s="19" t="str">
        <f>D28</f>
        <v xml:space="preserve">PREÇO DO MATERIAL SEM BDI </v>
      </c>
      <c r="E34" s="20" t="s">
        <v>376</v>
      </c>
      <c r="F34" s="21">
        <v>1</v>
      </c>
      <c r="G34" s="28">
        <f>'CPU''s ELÉTRICA'!R15</f>
        <v>0.7056</v>
      </c>
      <c r="H34" s="31">
        <f>G34</f>
        <v>0.7056</v>
      </c>
      <c r="I34" s="1"/>
      <c r="J34" s="1"/>
    </row>
    <row r="35" spans="1:14" ht="13.5" x14ac:dyDescent="0.2">
      <c r="B35" s="36"/>
      <c r="C35" s="20"/>
      <c r="D35" s="19" t="str">
        <f>D29</f>
        <v xml:space="preserve">PREÇO MÃO DE OBRA SEM BDI </v>
      </c>
      <c r="E35" s="20" t="s">
        <v>376</v>
      </c>
      <c r="F35" s="21">
        <v>1</v>
      </c>
      <c r="G35" s="28">
        <f>'CPU''s ELÉTRICA'!U15</f>
        <v>0.3024</v>
      </c>
      <c r="H35" s="28">
        <f>G35</f>
        <v>0.3024</v>
      </c>
      <c r="J35" s="136">
        <f>H33*J4</f>
        <v>1.26</v>
      </c>
      <c r="K35" s="12"/>
      <c r="L35" s="12"/>
      <c r="M35" s="12"/>
      <c r="N35" s="12"/>
    </row>
    <row r="36" spans="1:14" x14ac:dyDescent="0.2">
      <c r="B36" s="137" t="s">
        <v>388</v>
      </c>
      <c r="C36" s="138" t="str">
        <f>'CPU''s ELÉTRICA'!B18</f>
        <v>08.01.01.02.01</v>
      </c>
      <c r="D36" s="139" t="str">
        <f>'CPU''s ELÉTRICA'!F18</f>
        <v>Caixa 4x2”, em chapa metálica esmaltada.</v>
      </c>
      <c r="E36" s="140"/>
      <c r="F36" s="140"/>
      <c r="G36" s="141"/>
      <c r="H36" s="141"/>
      <c r="K36" s="12"/>
      <c r="L36" s="12"/>
      <c r="M36" s="12"/>
      <c r="N36" s="12"/>
    </row>
    <row r="37" spans="1:14" x14ac:dyDescent="0.2">
      <c r="A37" s="26"/>
      <c r="B37" s="35" t="s">
        <v>373</v>
      </c>
      <c r="C37" s="17" t="s">
        <v>374</v>
      </c>
      <c r="D37" s="18" t="s">
        <v>375</v>
      </c>
      <c r="E37" s="17" t="s">
        <v>376</v>
      </c>
      <c r="F37" s="17" t="s">
        <v>377</v>
      </c>
      <c r="G37" s="30" t="s">
        <v>378</v>
      </c>
      <c r="H37" s="30" t="s">
        <v>379</v>
      </c>
    </row>
    <row r="38" spans="1:14" s="12" customFormat="1" x14ac:dyDescent="0.2">
      <c r="A38" s="26"/>
      <c r="B38" s="37" t="str">
        <f>B27</f>
        <v>CPU PRÓPRIA</v>
      </c>
      <c r="C38" s="172"/>
      <c r="D38" s="23" t="str">
        <f>D34</f>
        <v xml:space="preserve">PREÇO DO MATERIAL SEM BDI </v>
      </c>
      <c r="E38" s="22" t="s">
        <v>376</v>
      </c>
      <c r="F38" s="24"/>
      <c r="G38" s="31"/>
      <c r="H38" s="31">
        <f>H39+H40</f>
        <v>5.6592000000000002</v>
      </c>
      <c r="I38" s="1"/>
      <c r="J38" s="136">
        <f>H38*J4</f>
        <v>7.0739999999999998</v>
      </c>
      <c r="K38" s="1"/>
      <c r="L38" s="1"/>
      <c r="M38" s="1"/>
      <c r="N38" s="1"/>
    </row>
    <row r="39" spans="1:14" s="12" customFormat="1" ht="13.5" x14ac:dyDescent="0.2">
      <c r="A39" s="26"/>
      <c r="B39" s="36" t="str">
        <f>'CPU''s ELÉTRICA'!C27</f>
        <v>SUDECAP</v>
      </c>
      <c r="C39" s="20"/>
      <c r="D39" s="19" t="str">
        <f>D34</f>
        <v xml:space="preserve">PREÇO DO MATERIAL SEM BDI </v>
      </c>
      <c r="E39" s="20" t="s">
        <v>376</v>
      </c>
      <c r="F39" s="21">
        <v>1</v>
      </c>
      <c r="G39" s="28">
        <f>'CPU''s ELÉTRICA'!R18</f>
        <v>3.9614400000000001</v>
      </c>
      <c r="H39" s="28">
        <f>G39</f>
        <v>3.9614400000000001</v>
      </c>
      <c r="I39" s="1"/>
      <c r="J39" s="173"/>
      <c r="K39" s="1"/>
      <c r="L39" s="1"/>
      <c r="M39" s="1"/>
      <c r="N39" s="1"/>
    </row>
    <row r="40" spans="1:14" s="12" customFormat="1" ht="13.5" x14ac:dyDescent="0.2">
      <c r="A40" s="26"/>
      <c r="B40" s="36"/>
      <c r="C40" s="20"/>
      <c r="D40" s="19" t="str">
        <f>D35</f>
        <v xml:space="preserve">PREÇO MÃO DE OBRA SEM BDI </v>
      </c>
      <c r="E40" s="20" t="s">
        <v>376</v>
      </c>
      <c r="F40" s="21">
        <v>1</v>
      </c>
      <c r="G40" s="28">
        <f>'CPU''s ELÉTRICA'!U18</f>
        <v>1.6977599999999999</v>
      </c>
      <c r="H40" s="28">
        <f>G40</f>
        <v>1.6977599999999999</v>
      </c>
      <c r="J40" s="1"/>
      <c r="K40" s="1"/>
      <c r="L40" s="1"/>
      <c r="M40" s="1"/>
      <c r="N40" s="1"/>
    </row>
    <row r="41" spans="1:14" s="12" customFormat="1" x14ac:dyDescent="0.2">
      <c r="A41" s="26"/>
      <c r="B41" s="137" t="s">
        <v>388</v>
      </c>
      <c r="C41" s="138" t="str">
        <f>'CPU''s ELÉTRICA'!B19</f>
        <v>08.01.01.02.02</v>
      </c>
      <c r="D41" s="139" t="str">
        <f>'CPU''s ELÉTRICA'!F19</f>
        <v>Caixa 4x4”, em chapa metálica esmaltada.</v>
      </c>
      <c r="E41" s="140"/>
      <c r="F41" s="140"/>
      <c r="G41" s="141"/>
      <c r="H41" s="141"/>
      <c r="I41" s="1"/>
      <c r="J41" s="1"/>
    </row>
    <row r="42" spans="1:14" s="12" customFormat="1" x14ac:dyDescent="0.2">
      <c r="A42" s="26"/>
      <c r="B42" s="35" t="s">
        <v>373</v>
      </c>
      <c r="C42" s="17" t="s">
        <v>374</v>
      </c>
      <c r="D42" s="18" t="s">
        <v>375</v>
      </c>
      <c r="E42" s="17" t="s">
        <v>376</v>
      </c>
      <c r="F42" s="17" t="s">
        <v>377</v>
      </c>
      <c r="G42" s="30" t="s">
        <v>378</v>
      </c>
      <c r="H42" s="30" t="s">
        <v>379</v>
      </c>
      <c r="I42" s="1"/>
      <c r="J42" s="136">
        <f>H43*$J$4</f>
        <v>7.8839999999999986</v>
      </c>
      <c r="K42" s="1"/>
      <c r="L42" s="1"/>
      <c r="M42" s="1"/>
      <c r="N42" s="1"/>
    </row>
    <row r="43" spans="1:14" s="12" customFormat="1" ht="13.5" x14ac:dyDescent="0.2">
      <c r="A43" s="26"/>
      <c r="B43" s="37" t="str">
        <f t="shared" ref="B43" si="1">B36</f>
        <v>Item</v>
      </c>
      <c r="C43" s="172"/>
      <c r="D43" s="23" t="str">
        <f>D41</f>
        <v>Caixa 4x4”, em chapa metálica esmaltada.</v>
      </c>
      <c r="E43" s="22" t="s">
        <v>376</v>
      </c>
      <c r="F43" s="24"/>
      <c r="G43" s="31"/>
      <c r="H43" s="31">
        <f t="shared" ref="H43" si="2">H44+H45</f>
        <v>6.307199999999999</v>
      </c>
      <c r="I43" s="1"/>
      <c r="J43" s="135"/>
      <c r="K43" s="1"/>
      <c r="L43" s="1"/>
      <c r="M43" s="1"/>
      <c r="N43" s="1"/>
    </row>
    <row r="44" spans="1:14" s="12" customFormat="1" ht="27" x14ac:dyDescent="0.2">
      <c r="A44" s="26"/>
      <c r="B44" s="36" t="str">
        <f>B34</f>
        <v>PREÇO MEDIO DE MERCADO</v>
      </c>
      <c r="C44" s="20"/>
      <c r="D44" s="19" t="str">
        <f>D39</f>
        <v xml:space="preserve">PREÇO DO MATERIAL SEM BDI </v>
      </c>
      <c r="E44" s="20" t="s">
        <v>376</v>
      </c>
      <c r="F44" s="21">
        <v>1</v>
      </c>
      <c r="G44" s="28">
        <f>'CPU''s ELÉTRICA'!R19</f>
        <v>4.4150399999999994</v>
      </c>
      <c r="H44" s="28">
        <f t="shared" ref="H44:H45" si="3">G44</f>
        <v>4.4150399999999994</v>
      </c>
      <c r="J44" s="135"/>
      <c r="K44" s="1"/>
      <c r="L44" s="1"/>
      <c r="M44" s="1"/>
      <c r="N44" s="1"/>
    </row>
    <row r="45" spans="1:14" s="12" customFormat="1" ht="13.5" x14ac:dyDescent="0.2">
      <c r="A45" s="26"/>
      <c r="B45" s="36"/>
      <c r="C45" s="20"/>
      <c r="D45" s="19" t="str">
        <f>D40</f>
        <v xml:space="preserve">PREÇO MÃO DE OBRA SEM BDI </v>
      </c>
      <c r="E45" s="20" t="s">
        <v>376</v>
      </c>
      <c r="F45" s="21">
        <v>1</v>
      </c>
      <c r="G45" s="28">
        <f>'CPU''s ELÉTRICA'!U19</f>
        <v>1.8921599999999998</v>
      </c>
      <c r="H45" s="28">
        <f t="shared" si="3"/>
        <v>1.8921599999999998</v>
      </c>
      <c r="J45" s="1"/>
    </row>
    <row r="46" spans="1:14" s="12" customFormat="1" x14ac:dyDescent="0.2">
      <c r="A46" s="26"/>
      <c r="B46" s="137" t="s">
        <v>388</v>
      </c>
      <c r="C46" s="138" t="str">
        <f>'CPU''s ELÉTRICA'!B20</f>
        <v>08.01.01.02.03</v>
      </c>
      <c r="D46" s="139" t="str">
        <f>'CPU''s ELÉTRICA'!F20</f>
        <v>Caixa 4x2”, em PVC, para gesso/dry wall. Ref.: Tramontina ou similar.</v>
      </c>
      <c r="E46" s="140"/>
      <c r="F46" s="140"/>
      <c r="G46" s="141"/>
      <c r="H46" s="141"/>
      <c r="I46" s="1"/>
      <c r="J46" s="1"/>
      <c r="K46" s="1"/>
      <c r="L46" s="1"/>
      <c r="M46" s="1"/>
      <c r="N46" s="1"/>
    </row>
    <row r="47" spans="1:14" s="12" customFormat="1" x14ac:dyDescent="0.2">
      <c r="A47" s="26"/>
      <c r="B47" s="35" t="s">
        <v>373</v>
      </c>
      <c r="C47" s="17" t="s">
        <v>374</v>
      </c>
      <c r="D47" s="18" t="s">
        <v>375</v>
      </c>
      <c r="E47" s="17" t="s">
        <v>376</v>
      </c>
      <c r="F47" s="17" t="s">
        <v>377</v>
      </c>
      <c r="G47" s="30" t="s">
        <v>378</v>
      </c>
      <c r="H47" s="30" t="s">
        <v>379</v>
      </c>
      <c r="I47" s="1"/>
      <c r="J47" s="136">
        <f>H48*J4</f>
        <v>14.184000000000001</v>
      </c>
      <c r="K47" s="1"/>
      <c r="L47" s="1"/>
      <c r="M47" s="1"/>
      <c r="N47" s="1"/>
    </row>
    <row r="48" spans="1:14" ht="13.5" x14ac:dyDescent="0.2">
      <c r="B48" s="37" t="str">
        <f t="shared" ref="B48" si="4">B41</f>
        <v>Item</v>
      </c>
      <c r="C48" s="172"/>
      <c r="D48" s="23" t="str">
        <f>'CPU''s ELÉTRICA'!F20</f>
        <v>Caixa 4x2”, em PVC, para gesso/dry wall. Ref.: Tramontina ou similar.</v>
      </c>
      <c r="E48" s="22" t="s">
        <v>376</v>
      </c>
      <c r="F48" s="24"/>
      <c r="G48" s="31"/>
      <c r="H48" s="31">
        <f t="shared" ref="H48" si="5">H49+H50</f>
        <v>11.347200000000001</v>
      </c>
      <c r="J48" s="135"/>
    </row>
    <row r="49" spans="1:14" ht="27" x14ac:dyDescent="0.2">
      <c r="B49" s="36" t="str">
        <f>B44</f>
        <v>PREÇO MEDIO DE MERCADO</v>
      </c>
      <c r="C49" s="20"/>
      <c r="D49" s="19" t="str">
        <f>D44</f>
        <v xml:space="preserve">PREÇO DO MATERIAL SEM BDI </v>
      </c>
      <c r="E49" s="20" t="s">
        <v>376</v>
      </c>
      <c r="F49" s="21">
        <v>1</v>
      </c>
      <c r="G49" s="28">
        <f>'CPU''s ELÉTRICA'!R20</f>
        <v>7.9430399999999999</v>
      </c>
      <c r="H49" s="28">
        <f t="shared" ref="H49:H50" si="6">G49</f>
        <v>7.9430399999999999</v>
      </c>
      <c r="I49" s="12"/>
      <c r="J49" s="135"/>
      <c r="K49" s="12"/>
      <c r="L49" s="12"/>
      <c r="M49" s="12"/>
      <c r="N49" s="12"/>
    </row>
    <row r="50" spans="1:14" ht="13.5" x14ac:dyDescent="0.2">
      <c r="A50" s="26"/>
      <c r="B50" s="36"/>
      <c r="C50" s="20"/>
      <c r="D50" s="19" t="str">
        <f>D45</f>
        <v xml:space="preserve">PREÇO MÃO DE OBRA SEM BDI </v>
      </c>
      <c r="E50" s="20" t="s">
        <v>376</v>
      </c>
      <c r="F50" s="21">
        <v>1</v>
      </c>
      <c r="G50" s="28">
        <f>'CPU''s ELÉTRICA'!U20</f>
        <v>3.4041600000000001</v>
      </c>
      <c r="H50" s="28">
        <f t="shared" si="6"/>
        <v>3.4041600000000001</v>
      </c>
      <c r="I50" s="12"/>
    </row>
    <row r="51" spans="1:14" s="12" customFormat="1" x14ac:dyDescent="0.2">
      <c r="A51" s="26"/>
      <c r="B51" s="137" t="s">
        <v>388</v>
      </c>
      <c r="C51" s="138" t="str">
        <f>'CPU''s ELÉTRICA'!B21</f>
        <v>08.01.01.02.04</v>
      </c>
      <c r="D51" s="139" t="str">
        <f>'CPU''s ELÉTRICA'!F21</f>
        <v>Caixa 4x4”, em PVC, para gesso/dry wall. Ref.: Tramontina ou similar.</v>
      </c>
      <c r="E51" s="140"/>
      <c r="F51" s="140"/>
      <c r="G51" s="141"/>
      <c r="H51" s="141"/>
      <c r="I51" s="1"/>
      <c r="J51" s="1"/>
      <c r="K51" s="1"/>
      <c r="L51" s="1"/>
      <c r="M51" s="1"/>
      <c r="N51" s="1"/>
    </row>
    <row r="52" spans="1:14" s="12" customFormat="1" x14ac:dyDescent="0.2">
      <c r="A52" s="26"/>
      <c r="B52" s="35" t="s">
        <v>373</v>
      </c>
      <c r="C52" s="17" t="s">
        <v>374</v>
      </c>
      <c r="D52" s="18" t="s">
        <v>375</v>
      </c>
      <c r="E52" s="17" t="s">
        <v>376</v>
      </c>
      <c r="F52" s="17" t="s">
        <v>377</v>
      </c>
      <c r="G52" s="30" t="s">
        <v>378</v>
      </c>
      <c r="H52" s="30" t="s">
        <v>379</v>
      </c>
      <c r="I52" s="1"/>
      <c r="J52" s="136">
        <f>H53*J4</f>
        <v>15.371999999999995</v>
      </c>
      <c r="K52" s="1"/>
      <c r="L52" s="1"/>
      <c r="M52" s="1"/>
      <c r="N52" s="1"/>
    </row>
    <row r="53" spans="1:14" ht="13.5" x14ac:dyDescent="0.2">
      <c r="B53" s="37" t="str">
        <f t="shared" ref="B53" si="7">B46</f>
        <v>Item</v>
      </c>
      <c r="C53" s="172"/>
      <c r="D53" s="23" t="str">
        <f>D51</f>
        <v>Caixa 4x4”, em PVC, para gesso/dry wall. Ref.: Tramontina ou similar.</v>
      </c>
      <c r="E53" s="22" t="s">
        <v>376</v>
      </c>
      <c r="F53" s="24"/>
      <c r="G53" s="31"/>
      <c r="H53" s="31">
        <f t="shared" ref="H53" si="8">H54+H55</f>
        <v>12.297599999999996</v>
      </c>
      <c r="J53" s="135"/>
      <c r="K53" s="12"/>
      <c r="L53" s="12"/>
      <c r="M53" s="12"/>
      <c r="N53" s="12"/>
    </row>
    <row r="54" spans="1:14" ht="27" x14ac:dyDescent="0.2">
      <c r="B54" s="36" t="str">
        <f>B49</f>
        <v>PREÇO MEDIO DE MERCADO</v>
      </c>
      <c r="C54" s="20"/>
      <c r="D54" s="19" t="str">
        <f>D49</f>
        <v xml:space="preserve">PREÇO DO MATERIAL SEM BDI </v>
      </c>
      <c r="E54" s="20" t="s">
        <v>376</v>
      </c>
      <c r="F54" s="21">
        <v>1</v>
      </c>
      <c r="G54" s="28">
        <f>'CPU''s ELÉTRICA'!R21</f>
        <v>8.6083199999999973</v>
      </c>
      <c r="H54" s="28">
        <f t="shared" ref="H54:H55" si="9">G54</f>
        <v>8.6083199999999973</v>
      </c>
      <c r="I54" s="12"/>
      <c r="J54" s="135"/>
      <c r="K54" s="12"/>
      <c r="L54" s="12"/>
      <c r="M54" s="12"/>
      <c r="N54" s="12"/>
    </row>
    <row r="55" spans="1:14" ht="13.5" x14ac:dyDescent="0.2">
      <c r="A55" s="26"/>
      <c r="B55" s="36"/>
      <c r="C55" s="20"/>
      <c r="D55" s="19" t="str">
        <f>D50</f>
        <v xml:space="preserve">PREÇO MÃO DE OBRA SEM BDI </v>
      </c>
      <c r="E55" s="20" t="s">
        <v>376</v>
      </c>
      <c r="F55" s="21">
        <v>1</v>
      </c>
      <c r="G55" s="28">
        <f>'CPU''s ELÉTRICA'!U21</f>
        <v>3.6892799999999992</v>
      </c>
      <c r="H55" s="28">
        <f t="shared" si="9"/>
        <v>3.6892799999999992</v>
      </c>
      <c r="I55" s="12"/>
      <c r="K55" s="12"/>
      <c r="L55" s="12"/>
      <c r="M55" s="12"/>
      <c r="N55" s="12"/>
    </row>
    <row r="56" spans="1:14" s="12" customFormat="1" x14ac:dyDescent="0.2">
      <c r="A56" s="26"/>
      <c r="B56" s="137" t="s">
        <v>388</v>
      </c>
      <c r="C56" s="138" t="str">
        <f>'CPU''s ELÉTRICA'!B22</f>
        <v>08.01.01.02.05</v>
      </c>
      <c r="D56" s="139" t="str">
        <f>'CPU''s ELÉTRICA'!F22</f>
        <v>Placa 4x2”, em material termoplástico isolante de alto impacto, cor branca, para 1 posição horizontal. Ref: Pial Plus ou similar</v>
      </c>
      <c r="E56" s="140"/>
      <c r="F56" s="140"/>
      <c r="G56" s="141"/>
      <c r="H56" s="141"/>
      <c r="I56" s="1"/>
      <c r="J56" s="1"/>
      <c r="K56" s="1"/>
      <c r="L56" s="1"/>
      <c r="M56" s="1"/>
      <c r="N56" s="1"/>
    </row>
    <row r="57" spans="1:14" s="12" customFormat="1" x14ac:dyDescent="0.2">
      <c r="A57" s="26"/>
      <c r="B57" s="35" t="s">
        <v>373</v>
      </c>
      <c r="C57" s="17" t="s">
        <v>374</v>
      </c>
      <c r="D57" s="18" t="s">
        <v>375</v>
      </c>
      <c r="E57" s="17" t="s">
        <v>376</v>
      </c>
      <c r="F57" s="17" t="s">
        <v>377</v>
      </c>
      <c r="G57" s="30" t="s">
        <v>378</v>
      </c>
      <c r="H57" s="30" t="s">
        <v>379</v>
      </c>
      <c r="I57" s="1"/>
      <c r="J57" s="136">
        <f>H58*J4</f>
        <v>6.399</v>
      </c>
      <c r="K57" s="1"/>
      <c r="L57" s="1"/>
      <c r="M57" s="1"/>
      <c r="N57" s="1"/>
    </row>
    <row r="58" spans="1:14" s="12" customFormat="1" ht="25.5" x14ac:dyDescent="0.2">
      <c r="A58" s="26"/>
      <c r="B58" s="37" t="str">
        <f t="shared" ref="B58" si="10">B51</f>
        <v>Item</v>
      </c>
      <c r="C58" s="172"/>
      <c r="D58" s="23" t="str">
        <f>D56</f>
        <v>Placa 4x2”, em material termoplástico isolante de alto impacto, cor branca, para 1 posição horizontal. Ref: Pial Plus ou similar</v>
      </c>
      <c r="E58" s="22" t="s">
        <v>376</v>
      </c>
      <c r="F58" s="24"/>
      <c r="G58" s="31"/>
      <c r="H58" s="31">
        <f t="shared" ref="H58" si="11">H59+H60</f>
        <v>5.1192000000000002</v>
      </c>
      <c r="I58" s="1"/>
      <c r="J58" s="135"/>
      <c r="K58" s="1"/>
      <c r="L58" s="1"/>
      <c r="M58" s="1"/>
      <c r="N58" s="1"/>
    </row>
    <row r="59" spans="1:14" ht="27" x14ac:dyDescent="0.2">
      <c r="B59" s="36" t="str">
        <f>B49</f>
        <v>PREÇO MEDIO DE MERCADO</v>
      </c>
      <c r="C59" s="20"/>
      <c r="D59" s="19" t="str">
        <f>D54</f>
        <v xml:space="preserve">PREÇO DO MATERIAL SEM BDI </v>
      </c>
      <c r="E59" s="20" t="s">
        <v>376</v>
      </c>
      <c r="F59" s="21">
        <v>1</v>
      </c>
      <c r="G59" s="28">
        <f>'CPU''s ELÉTRICA'!R22</f>
        <v>3.58344</v>
      </c>
      <c r="H59" s="28">
        <f t="shared" ref="H59:H60" si="12">G59</f>
        <v>3.58344</v>
      </c>
      <c r="I59" s="12"/>
      <c r="J59" s="135"/>
      <c r="K59" s="12"/>
      <c r="L59" s="12"/>
      <c r="M59" s="12"/>
      <c r="N59" s="12"/>
    </row>
    <row r="60" spans="1:14" ht="13.5" x14ac:dyDescent="0.2">
      <c r="B60" s="36"/>
      <c r="C60" s="20"/>
      <c r="D60" s="19" t="str">
        <f>D55</f>
        <v xml:space="preserve">PREÇO MÃO DE OBRA SEM BDI </v>
      </c>
      <c r="E60" s="20" t="s">
        <v>376</v>
      </c>
      <c r="F60" s="21">
        <v>1</v>
      </c>
      <c r="G60" s="28">
        <f>'CPU''s ELÉTRICA'!U22</f>
        <v>1.53576</v>
      </c>
      <c r="H60" s="28">
        <f t="shared" si="12"/>
        <v>1.53576</v>
      </c>
      <c r="I60" s="12"/>
      <c r="K60" s="12"/>
      <c r="L60" s="12"/>
      <c r="M60" s="12"/>
      <c r="N60" s="12"/>
    </row>
    <row r="61" spans="1:14" x14ac:dyDescent="0.2">
      <c r="A61" s="26"/>
      <c r="B61" s="137" t="s">
        <v>388</v>
      </c>
      <c r="C61" s="138" t="str">
        <f>'CPU''s ELÉTRICA'!B23</f>
        <v>08.01.01.02.06</v>
      </c>
      <c r="D61" s="139" t="str">
        <f>'CPU''s ELÉTRICA'!F23</f>
        <v>Placa 4x2”, em material termoplástico isolante de alto impacto, cor branca, para 2 posições separadas. Ref: Pial Plus ou similar</v>
      </c>
      <c r="E61" s="140"/>
      <c r="F61" s="140"/>
      <c r="G61" s="141"/>
      <c r="H61" s="141"/>
      <c r="K61" s="12"/>
      <c r="L61" s="12"/>
      <c r="M61" s="12"/>
      <c r="N61" s="12"/>
    </row>
    <row r="62" spans="1:14" s="12" customFormat="1" x14ac:dyDescent="0.2">
      <c r="A62" s="26"/>
      <c r="B62" s="35" t="s">
        <v>373</v>
      </c>
      <c r="C62" s="17" t="s">
        <v>374</v>
      </c>
      <c r="D62" s="18" t="s">
        <v>375</v>
      </c>
      <c r="E62" s="17" t="s">
        <v>376</v>
      </c>
      <c r="F62" s="17" t="s">
        <v>377</v>
      </c>
      <c r="G62" s="30" t="s">
        <v>378</v>
      </c>
      <c r="H62" s="30" t="s">
        <v>379</v>
      </c>
      <c r="I62" s="1"/>
      <c r="J62" s="136">
        <f>H63*$J$4</f>
        <v>6.399</v>
      </c>
    </row>
    <row r="63" spans="1:14" s="12" customFormat="1" ht="25.5" x14ac:dyDescent="0.2">
      <c r="A63" s="26"/>
      <c r="B63" s="37" t="str">
        <f t="shared" ref="B63" si="13">B56</f>
        <v>Item</v>
      </c>
      <c r="C63" s="172"/>
      <c r="D63" s="23" t="str">
        <f>D61</f>
        <v>Placa 4x2”, em material termoplástico isolante de alto impacto, cor branca, para 2 posições separadas. Ref: Pial Plus ou similar</v>
      </c>
      <c r="E63" s="22" t="s">
        <v>376</v>
      </c>
      <c r="F63" s="24"/>
      <c r="G63" s="31"/>
      <c r="H63" s="31">
        <f t="shared" ref="H63" si="14">H64+H65</f>
        <v>5.1192000000000002</v>
      </c>
      <c r="I63" s="1"/>
      <c r="J63" s="135"/>
    </row>
    <row r="64" spans="1:14" s="12" customFormat="1" ht="27" x14ac:dyDescent="0.2">
      <c r="A64" s="26"/>
      <c r="B64" s="36" t="str">
        <f>B59</f>
        <v>PREÇO MEDIO DE MERCADO</v>
      </c>
      <c r="C64" s="20"/>
      <c r="D64" s="19" t="str">
        <f>D59</f>
        <v xml:space="preserve">PREÇO DO MATERIAL SEM BDI </v>
      </c>
      <c r="E64" s="20" t="s">
        <v>376</v>
      </c>
      <c r="F64" s="21">
        <v>1</v>
      </c>
      <c r="G64" s="28">
        <f>'CPU''s ELÉTRICA'!R23</f>
        <v>3.58344</v>
      </c>
      <c r="H64" s="28">
        <f t="shared" ref="H64:H65" si="15">G64</f>
        <v>3.58344</v>
      </c>
      <c r="J64" s="135"/>
    </row>
    <row r="65" spans="1:14" ht="13.5" x14ac:dyDescent="0.2">
      <c r="B65" s="36"/>
      <c r="C65" s="20"/>
      <c r="D65" s="19" t="str">
        <f>D60</f>
        <v xml:space="preserve">PREÇO MÃO DE OBRA SEM BDI </v>
      </c>
      <c r="E65" s="20" t="s">
        <v>376</v>
      </c>
      <c r="F65" s="21">
        <v>1</v>
      </c>
      <c r="G65" s="28">
        <f>'CPU''s ELÉTRICA'!U23</f>
        <v>1.53576</v>
      </c>
      <c r="H65" s="28">
        <f t="shared" si="15"/>
        <v>1.53576</v>
      </c>
      <c r="I65" s="12"/>
      <c r="K65" s="12"/>
      <c r="L65" s="12"/>
      <c r="M65" s="12"/>
      <c r="N65" s="12"/>
    </row>
    <row r="66" spans="1:14" x14ac:dyDescent="0.2">
      <c r="B66" s="137" t="s">
        <v>388</v>
      </c>
      <c r="C66" s="138" t="str">
        <f>'CPU''s ELÉTRICA'!B24</f>
        <v>08.01.01.02.07</v>
      </c>
      <c r="D66" s="139" t="str">
        <f>'CPU''s ELÉTRICA'!F24</f>
        <v>Placa 4x4”, em material termoplástico isolante de alto impacto, cor branca, para 1 + 1 posições. Ref: Pial Plus ou similar</v>
      </c>
      <c r="E66" s="140"/>
      <c r="F66" s="140"/>
      <c r="G66" s="141"/>
      <c r="H66" s="141"/>
      <c r="K66" s="12"/>
      <c r="L66" s="12"/>
      <c r="M66" s="12"/>
      <c r="N66" s="12"/>
    </row>
    <row r="67" spans="1:14" x14ac:dyDescent="0.2">
      <c r="A67" s="26"/>
      <c r="B67" s="35" t="s">
        <v>373</v>
      </c>
      <c r="C67" s="17" t="s">
        <v>374</v>
      </c>
      <c r="D67" s="18" t="s">
        <v>375</v>
      </c>
      <c r="E67" s="17" t="s">
        <v>376</v>
      </c>
      <c r="F67" s="17" t="s">
        <v>377</v>
      </c>
      <c r="G67" s="30" t="s">
        <v>378</v>
      </c>
      <c r="H67" s="30" t="s">
        <v>379</v>
      </c>
      <c r="J67" s="136">
        <f>H68*$J$4</f>
        <v>11.124000000000001</v>
      </c>
      <c r="K67" s="12"/>
      <c r="L67" s="12"/>
      <c r="M67" s="12"/>
      <c r="N67" s="12"/>
    </row>
    <row r="68" spans="1:14" s="12" customFormat="1" ht="25.5" x14ac:dyDescent="0.2">
      <c r="A68" s="26"/>
      <c r="B68" s="37" t="str">
        <f t="shared" ref="B68" si="16">B61</f>
        <v>Item</v>
      </c>
      <c r="C68" s="172"/>
      <c r="D68" s="23" t="str">
        <f>D66</f>
        <v>Placa 4x4”, em material termoplástico isolante de alto impacto, cor branca, para 1 + 1 posições. Ref: Pial Plus ou similar</v>
      </c>
      <c r="E68" s="22" t="s">
        <v>376</v>
      </c>
      <c r="F68" s="24"/>
      <c r="G68" s="31"/>
      <c r="H68" s="31">
        <f t="shared" ref="H68" si="17">H69+H70</f>
        <v>8.8992000000000004</v>
      </c>
      <c r="I68" s="1"/>
      <c r="J68" s="135"/>
    </row>
    <row r="69" spans="1:14" s="12" customFormat="1" ht="27" x14ac:dyDescent="0.2">
      <c r="A69" s="26"/>
      <c r="B69" s="36" t="str">
        <f>B64</f>
        <v>PREÇO MEDIO DE MERCADO</v>
      </c>
      <c r="C69" s="20"/>
      <c r="D69" s="19" t="str">
        <f>D64</f>
        <v xml:space="preserve">PREÇO DO MATERIAL SEM BDI </v>
      </c>
      <c r="E69" s="20" t="s">
        <v>376</v>
      </c>
      <c r="F69" s="21">
        <v>1</v>
      </c>
      <c r="G69" s="28">
        <f>'CPU''s ELÉTRICA'!R24</f>
        <v>6.2294400000000003</v>
      </c>
      <c r="H69" s="28">
        <f t="shared" ref="H69:H70" si="18">G69</f>
        <v>6.2294400000000003</v>
      </c>
      <c r="J69" s="135"/>
    </row>
    <row r="70" spans="1:14" s="12" customFormat="1" ht="13.5" x14ac:dyDescent="0.2">
      <c r="A70" s="26"/>
      <c r="B70" s="36"/>
      <c r="C70" s="20"/>
      <c r="D70" s="19" t="str">
        <f>D65</f>
        <v xml:space="preserve">PREÇO MÃO DE OBRA SEM BDI </v>
      </c>
      <c r="E70" s="20" t="s">
        <v>376</v>
      </c>
      <c r="F70" s="21">
        <v>1</v>
      </c>
      <c r="G70" s="28">
        <f>'CPU''s ELÉTRICA'!U24</f>
        <v>2.6697600000000001</v>
      </c>
      <c r="H70" s="28">
        <f t="shared" si="18"/>
        <v>2.6697600000000001</v>
      </c>
      <c r="J70" s="1"/>
      <c r="K70" s="1"/>
      <c r="L70" s="1"/>
      <c r="M70" s="1"/>
      <c r="N70" s="1"/>
    </row>
    <row r="71" spans="1:14" x14ac:dyDescent="0.2">
      <c r="B71" s="137" t="s">
        <v>388</v>
      </c>
      <c r="C71" s="138" t="str">
        <f>'CPU''s ELÉTRICA'!B25</f>
        <v>08.01.01.02.08</v>
      </c>
      <c r="D71" s="139" t="str">
        <f>'CPU''s ELÉTRICA'!F25</f>
        <v>Placa 4x4”, em material termoplástico isolante de alto impacto, cor branca, para 2 + 2 posições. Ref: Pial Plus ou similar</v>
      </c>
      <c r="E71" s="140"/>
      <c r="F71" s="140"/>
      <c r="G71" s="141"/>
      <c r="H71" s="141"/>
    </row>
    <row r="72" spans="1:14" x14ac:dyDescent="0.2">
      <c r="B72" s="35" t="s">
        <v>373</v>
      </c>
      <c r="C72" s="17" t="s">
        <v>374</v>
      </c>
      <c r="D72" s="18" t="s">
        <v>375</v>
      </c>
      <c r="E72" s="17" t="s">
        <v>376</v>
      </c>
      <c r="F72" s="17" t="s">
        <v>377</v>
      </c>
      <c r="G72" s="30" t="s">
        <v>378</v>
      </c>
      <c r="H72" s="30" t="s">
        <v>379</v>
      </c>
      <c r="J72" s="136">
        <f>H73*$J$4</f>
        <v>11.124000000000001</v>
      </c>
    </row>
    <row r="73" spans="1:14" ht="25.5" x14ac:dyDescent="0.2">
      <c r="A73" s="26"/>
      <c r="B73" s="37" t="str">
        <f t="shared" ref="B73" si="19">B66</f>
        <v>Item</v>
      </c>
      <c r="C73" s="172"/>
      <c r="D73" s="23" t="str">
        <f>D71</f>
        <v>Placa 4x4”, em material termoplástico isolante de alto impacto, cor branca, para 2 + 2 posições. Ref: Pial Plus ou similar</v>
      </c>
      <c r="E73" s="22" t="s">
        <v>376</v>
      </c>
      <c r="F73" s="24"/>
      <c r="G73" s="31"/>
      <c r="H73" s="31">
        <f t="shared" ref="H73" si="20">H74+H75</f>
        <v>8.8992000000000004</v>
      </c>
      <c r="J73" s="135"/>
      <c r="K73" s="12"/>
      <c r="L73" s="12"/>
      <c r="M73" s="12"/>
      <c r="N73" s="12"/>
    </row>
    <row r="74" spans="1:14" ht="27" x14ac:dyDescent="0.2">
      <c r="A74" s="26"/>
      <c r="B74" s="36" t="str">
        <f>B69</f>
        <v>PREÇO MEDIO DE MERCADO</v>
      </c>
      <c r="C74" s="20"/>
      <c r="D74" s="19" t="str">
        <f>D69</f>
        <v xml:space="preserve">PREÇO DO MATERIAL SEM BDI </v>
      </c>
      <c r="E74" s="20" t="s">
        <v>376</v>
      </c>
      <c r="F74" s="21">
        <v>1</v>
      </c>
      <c r="G74" s="28">
        <f>'CPU''s ELÉTRICA'!R25</f>
        <v>6.2294400000000003</v>
      </c>
      <c r="H74" s="28">
        <f t="shared" ref="H74:H75" si="21">G74</f>
        <v>6.2294400000000003</v>
      </c>
      <c r="I74" s="12"/>
      <c r="J74" s="135"/>
      <c r="K74" s="12"/>
      <c r="L74" s="12"/>
      <c r="M74" s="12"/>
      <c r="N74" s="12"/>
    </row>
    <row r="75" spans="1:14" s="12" customFormat="1" ht="13.5" x14ac:dyDescent="0.2">
      <c r="A75" s="26"/>
      <c r="B75" s="36"/>
      <c r="C75" s="20"/>
      <c r="D75" s="19" t="str">
        <f>D70</f>
        <v xml:space="preserve">PREÇO MÃO DE OBRA SEM BDI </v>
      </c>
      <c r="E75" s="20" t="s">
        <v>376</v>
      </c>
      <c r="F75" s="21">
        <v>1</v>
      </c>
      <c r="G75" s="28">
        <f>'CPU''s ELÉTRICA'!U25</f>
        <v>2.6697600000000001</v>
      </c>
      <c r="H75" s="28">
        <f t="shared" si="21"/>
        <v>2.6697600000000001</v>
      </c>
      <c r="J75" s="1"/>
    </row>
    <row r="76" spans="1:14" x14ac:dyDescent="0.2">
      <c r="B76" s="137" t="s">
        <v>388</v>
      </c>
      <c r="C76" s="138" t="str">
        <f>'CPU''s ELÉTRICA'!B26</f>
        <v>08.01.01.02.09</v>
      </c>
      <c r="D76" s="139" t="str">
        <f>'CPU''s ELÉTRICA'!F26</f>
        <v>Placa 4x2”, tampa cega. Ref: Pial Plus ou similar.</v>
      </c>
      <c r="E76" s="140"/>
      <c r="F76" s="140"/>
      <c r="G76" s="141"/>
      <c r="H76" s="141"/>
      <c r="K76" s="12"/>
      <c r="L76" s="12"/>
      <c r="M76" s="12"/>
      <c r="N76" s="12"/>
    </row>
    <row r="77" spans="1:14" x14ac:dyDescent="0.2">
      <c r="B77" s="35" t="s">
        <v>373</v>
      </c>
      <c r="C77" s="17" t="s">
        <v>374</v>
      </c>
      <c r="D77" s="18" t="s">
        <v>375</v>
      </c>
      <c r="E77" s="17" t="s">
        <v>376</v>
      </c>
      <c r="F77" s="17" t="s">
        <v>377</v>
      </c>
      <c r="G77" s="30" t="s">
        <v>378</v>
      </c>
      <c r="H77" s="30" t="s">
        <v>379</v>
      </c>
      <c r="J77" s="136">
        <f>H78*$J$4</f>
        <v>6.399</v>
      </c>
      <c r="K77" s="12"/>
      <c r="L77" s="12"/>
      <c r="M77" s="12"/>
      <c r="N77" s="12"/>
    </row>
    <row r="78" spans="1:14" ht="13.5" x14ac:dyDescent="0.2">
      <c r="A78" s="26"/>
      <c r="B78" s="37" t="str">
        <f t="shared" ref="B78" si="22">B71</f>
        <v>Item</v>
      </c>
      <c r="C78" s="172"/>
      <c r="D78" s="23" t="str">
        <f>D76</f>
        <v>Placa 4x2”, tampa cega. Ref: Pial Plus ou similar.</v>
      </c>
      <c r="E78" s="22" t="s">
        <v>376</v>
      </c>
      <c r="F78" s="24"/>
      <c r="G78" s="31"/>
      <c r="H78" s="31">
        <f t="shared" ref="H78" si="23">H79+H80</f>
        <v>5.1192000000000002</v>
      </c>
      <c r="J78" s="135"/>
    </row>
    <row r="79" spans="1:14" s="12" customFormat="1" ht="27" x14ac:dyDescent="0.2">
      <c r="A79" s="26"/>
      <c r="B79" s="36" t="str">
        <f>B74</f>
        <v>PREÇO MEDIO DE MERCADO</v>
      </c>
      <c r="C79" s="20"/>
      <c r="D79" s="19" t="str">
        <f>D74</f>
        <v xml:space="preserve">PREÇO DO MATERIAL SEM BDI </v>
      </c>
      <c r="E79" s="20" t="s">
        <v>376</v>
      </c>
      <c r="F79" s="21">
        <v>1</v>
      </c>
      <c r="G79" s="28">
        <f>'CPU''s ELÉTRICA'!R26</f>
        <v>3.58344</v>
      </c>
      <c r="H79" s="28">
        <f t="shared" ref="H79:H80" si="24">G79</f>
        <v>3.58344</v>
      </c>
      <c r="J79" s="135"/>
      <c r="K79" s="1"/>
      <c r="L79" s="1"/>
      <c r="M79" s="1"/>
      <c r="N79" s="1"/>
    </row>
    <row r="80" spans="1:14" ht="13.5" x14ac:dyDescent="0.2">
      <c r="B80" s="36"/>
      <c r="C80" s="20"/>
      <c r="D80" s="19" t="str">
        <f>D75</f>
        <v xml:space="preserve">PREÇO MÃO DE OBRA SEM BDI </v>
      </c>
      <c r="E80" s="20" t="s">
        <v>376</v>
      </c>
      <c r="F80" s="21">
        <v>1</v>
      </c>
      <c r="G80" s="28">
        <f>'CPU''s ELÉTRICA'!U26</f>
        <v>1.53576</v>
      </c>
      <c r="H80" s="28">
        <f t="shared" si="24"/>
        <v>1.53576</v>
      </c>
      <c r="I80" s="12"/>
    </row>
    <row r="81" spans="1:14" x14ac:dyDescent="0.2">
      <c r="B81" s="137" t="s">
        <v>388</v>
      </c>
      <c r="C81" s="138" t="str">
        <f>'CPU''s ELÉTRICA'!B27</f>
        <v>08.01.01.02.10</v>
      </c>
      <c r="D81" s="139" t="str">
        <f>'CPU''s ELÉTRICA'!F27</f>
        <v>Placa 4x4”, tampa cega. Ref: Pial Plus ou similar.</v>
      </c>
      <c r="E81" s="140"/>
      <c r="F81" s="140"/>
      <c r="G81" s="141"/>
      <c r="H81" s="141"/>
      <c r="K81" s="12"/>
      <c r="L81" s="12"/>
      <c r="M81" s="12"/>
      <c r="N81" s="12"/>
    </row>
    <row r="82" spans="1:14" x14ac:dyDescent="0.2">
      <c r="B82" s="35" t="s">
        <v>373</v>
      </c>
      <c r="C82" s="17" t="s">
        <v>374</v>
      </c>
      <c r="D82" s="18" t="s">
        <v>375</v>
      </c>
      <c r="E82" s="17" t="s">
        <v>376</v>
      </c>
      <c r="F82" s="17" t="s">
        <v>377</v>
      </c>
      <c r="G82" s="30" t="s">
        <v>378</v>
      </c>
      <c r="H82" s="30" t="s">
        <v>379</v>
      </c>
      <c r="J82" s="136">
        <f>H83*$J$4</f>
        <v>11.124000000000001</v>
      </c>
      <c r="K82" s="12"/>
      <c r="L82" s="12"/>
      <c r="M82" s="12"/>
      <c r="N82" s="12"/>
    </row>
    <row r="83" spans="1:14" s="12" customFormat="1" ht="13.5" x14ac:dyDescent="0.2">
      <c r="A83" s="26"/>
      <c r="B83" s="37" t="str">
        <f t="shared" ref="B83" si="25">B76</f>
        <v>Item</v>
      </c>
      <c r="C83" s="172"/>
      <c r="D83" s="23" t="str">
        <f>D81</f>
        <v>Placa 4x4”, tampa cega. Ref: Pial Plus ou similar.</v>
      </c>
      <c r="E83" s="22" t="s">
        <v>376</v>
      </c>
      <c r="F83" s="24"/>
      <c r="G83" s="31"/>
      <c r="H83" s="31">
        <f t="shared" ref="H83" si="26">H84+H85</f>
        <v>8.8992000000000004</v>
      </c>
      <c r="I83" s="1"/>
      <c r="J83" s="135"/>
    </row>
    <row r="84" spans="1:14" s="12" customFormat="1" ht="27" x14ac:dyDescent="0.2">
      <c r="A84" s="26"/>
      <c r="B84" s="36" t="str">
        <f>B79</f>
        <v>PREÇO MEDIO DE MERCADO</v>
      </c>
      <c r="C84" s="20"/>
      <c r="D84" s="19" t="str">
        <f>D79</f>
        <v xml:space="preserve">PREÇO DO MATERIAL SEM BDI </v>
      </c>
      <c r="E84" s="20" t="s">
        <v>376</v>
      </c>
      <c r="F84" s="21">
        <v>1</v>
      </c>
      <c r="G84" s="28">
        <f>'CPU''s ELÉTRICA'!R27</f>
        <v>6.2294400000000003</v>
      </c>
      <c r="H84" s="28">
        <f t="shared" ref="H84:H85" si="27">G84</f>
        <v>6.2294400000000003</v>
      </c>
      <c r="J84" s="135"/>
    </row>
    <row r="85" spans="1:14" ht="13.5" x14ac:dyDescent="0.2">
      <c r="B85" s="36"/>
      <c r="C85" s="20"/>
      <c r="D85" s="19" t="str">
        <f>D80</f>
        <v xml:space="preserve">PREÇO MÃO DE OBRA SEM BDI </v>
      </c>
      <c r="E85" s="20" t="s">
        <v>376</v>
      </c>
      <c r="F85" s="21">
        <v>1</v>
      </c>
      <c r="G85" s="28">
        <f>'CPU''s ELÉTRICA'!U27</f>
        <v>2.6697600000000001</v>
      </c>
      <c r="H85" s="28">
        <f t="shared" si="27"/>
        <v>2.6697600000000001</v>
      </c>
      <c r="I85" s="12"/>
    </row>
    <row r="86" spans="1:14" x14ac:dyDescent="0.2">
      <c r="B86" s="137" t="s">
        <v>388</v>
      </c>
      <c r="C86" s="138" t="str">
        <f>'CPU''s ELÉTRICA'!B28</f>
        <v>08.01.01.02.11</v>
      </c>
      <c r="D86" s="139" t="str">
        <f>'CPU''s ELÉTRICA'!F28</f>
        <v>Módulo de interruptor bipolar simples, 10A-250V, ocupação de 1 módulo, cor branca. Ref: Pial Plus da Pial Legrand.</v>
      </c>
      <c r="E86" s="140"/>
      <c r="F86" s="140"/>
      <c r="G86" s="141"/>
      <c r="H86" s="141"/>
    </row>
    <row r="87" spans="1:14" x14ac:dyDescent="0.2">
      <c r="B87" s="35" t="s">
        <v>373</v>
      </c>
      <c r="C87" s="17" t="s">
        <v>374</v>
      </c>
      <c r="D87" s="18" t="s">
        <v>375</v>
      </c>
      <c r="E87" s="17" t="s">
        <v>376</v>
      </c>
      <c r="F87" s="17" t="s">
        <v>377</v>
      </c>
      <c r="G87" s="30" t="s">
        <v>378</v>
      </c>
      <c r="H87" s="30" t="s">
        <v>379</v>
      </c>
      <c r="J87" s="136">
        <f>H88*$J$4</f>
        <v>22.149000000000001</v>
      </c>
    </row>
    <row r="88" spans="1:14" s="12" customFormat="1" ht="25.5" x14ac:dyDescent="0.2">
      <c r="A88" s="26"/>
      <c r="B88" s="37" t="str">
        <f t="shared" ref="B88" si="28">B81</f>
        <v>Item</v>
      </c>
      <c r="C88" s="172"/>
      <c r="D88" s="23" t="str">
        <f>D86</f>
        <v>Módulo de interruptor bipolar simples, 10A-250V, ocupação de 1 módulo, cor branca. Ref: Pial Plus da Pial Legrand.</v>
      </c>
      <c r="E88" s="22" t="s">
        <v>376</v>
      </c>
      <c r="F88" s="24"/>
      <c r="G88" s="31"/>
      <c r="H88" s="31">
        <f t="shared" ref="H88" si="29">H89+H90</f>
        <v>17.719200000000001</v>
      </c>
      <c r="I88" s="1"/>
      <c r="J88" s="135"/>
    </row>
    <row r="89" spans="1:14" s="12" customFormat="1" ht="27" x14ac:dyDescent="0.2">
      <c r="A89" s="26"/>
      <c r="B89" s="36" t="str">
        <f>B84</f>
        <v>PREÇO MEDIO DE MERCADO</v>
      </c>
      <c r="C89" s="20"/>
      <c r="D89" s="19" t="str">
        <f>D84</f>
        <v xml:space="preserve">PREÇO DO MATERIAL SEM BDI </v>
      </c>
      <c r="E89" s="20" t="s">
        <v>376</v>
      </c>
      <c r="F89" s="21">
        <v>1</v>
      </c>
      <c r="G89" s="28">
        <f>'CPU''s ELÉTRICA'!R28</f>
        <v>12.40344</v>
      </c>
      <c r="H89" s="28">
        <f t="shared" ref="H89:H90" si="30">G89</f>
        <v>12.40344</v>
      </c>
      <c r="J89" s="135"/>
    </row>
    <row r="90" spans="1:14" ht="13.5" x14ac:dyDescent="0.2">
      <c r="B90" s="36"/>
      <c r="C90" s="20"/>
      <c r="D90" s="19" t="str">
        <f>D85</f>
        <v xml:space="preserve">PREÇO MÃO DE OBRA SEM BDI </v>
      </c>
      <c r="E90" s="20" t="s">
        <v>376</v>
      </c>
      <c r="F90" s="21">
        <v>1</v>
      </c>
      <c r="G90" s="28">
        <f>'CPU''s ELÉTRICA'!U28</f>
        <v>5.31576</v>
      </c>
      <c r="H90" s="28">
        <f t="shared" si="30"/>
        <v>5.31576</v>
      </c>
      <c r="I90" s="12"/>
      <c r="K90" s="12"/>
      <c r="L90" s="12"/>
      <c r="M90" s="12"/>
      <c r="N90" s="12"/>
    </row>
    <row r="91" spans="1:14" x14ac:dyDescent="0.2">
      <c r="B91" s="137" t="s">
        <v>388</v>
      </c>
      <c r="C91" s="138" t="str">
        <f>'CPU''s ELÉTRICA'!B29</f>
        <v>08.01.01.02.12</v>
      </c>
      <c r="D91" s="139" t="str">
        <f>D85</f>
        <v xml:space="preserve">PREÇO MÃO DE OBRA SEM BDI </v>
      </c>
      <c r="E91" s="140"/>
      <c r="F91" s="140"/>
      <c r="G91" s="141"/>
      <c r="H91" s="141"/>
      <c r="K91" s="12"/>
      <c r="L91" s="12"/>
      <c r="M91" s="12"/>
      <c r="N91" s="12"/>
    </row>
    <row r="92" spans="1:14" x14ac:dyDescent="0.2">
      <c r="A92" s="26"/>
      <c r="B92" s="35" t="s">
        <v>373</v>
      </c>
      <c r="C92" s="17" t="s">
        <v>374</v>
      </c>
      <c r="D92" s="18" t="s">
        <v>375</v>
      </c>
      <c r="E92" s="17" t="s">
        <v>376</v>
      </c>
      <c r="F92" s="17" t="s">
        <v>377</v>
      </c>
      <c r="G92" s="30" t="s">
        <v>378</v>
      </c>
      <c r="H92" s="30" t="s">
        <v>379</v>
      </c>
      <c r="J92" s="136">
        <f>H93*$J$4</f>
        <v>13.5</v>
      </c>
    </row>
    <row r="93" spans="1:14" s="12" customFormat="1" ht="13.5" x14ac:dyDescent="0.2">
      <c r="A93" s="26"/>
      <c r="B93" s="37" t="str">
        <f t="shared" ref="B93" si="31">B86</f>
        <v>Item</v>
      </c>
      <c r="C93" s="172"/>
      <c r="D93" s="23" t="str">
        <f>D91</f>
        <v xml:space="preserve">PREÇO MÃO DE OBRA SEM BDI </v>
      </c>
      <c r="E93" s="22" t="s">
        <v>376</v>
      </c>
      <c r="F93" s="24"/>
      <c r="G93" s="31"/>
      <c r="H93" s="31">
        <f t="shared" ref="H93" si="32">H94+H95</f>
        <v>10.8</v>
      </c>
      <c r="I93" s="1"/>
      <c r="J93" s="135"/>
      <c r="K93" s="1"/>
      <c r="L93" s="1"/>
      <c r="M93" s="1"/>
      <c r="N93" s="1"/>
    </row>
    <row r="94" spans="1:14" s="12" customFormat="1" ht="27" x14ac:dyDescent="0.2">
      <c r="A94" s="26"/>
      <c r="B94" s="36" t="str">
        <f>B89</f>
        <v>PREÇO MEDIO DE MERCADO</v>
      </c>
      <c r="C94" s="20"/>
      <c r="D94" s="19" t="str">
        <f>D89</f>
        <v xml:space="preserve">PREÇO DO MATERIAL SEM BDI </v>
      </c>
      <c r="E94" s="20" t="s">
        <v>376</v>
      </c>
      <c r="F94" s="21">
        <v>1</v>
      </c>
      <c r="G94" s="28">
        <f>'CPU''s ELÉTRICA'!R29</f>
        <v>7.56</v>
      </c>
      <c r="H94" s="28">
        <f t="shared" ref="H94:H95" si="33">G94</f>
        <v>7.56</v>
      </c>
      <c r="J94" s="135"/>
      <c r="K94" s="1"/>
      <c r="L94" s="1"/>
      <c r="M94" s="1"/>
      <c r="N94" s="1"/>
    </row>
    <row r="95" spans="1:14" s="12" customFormat="1" ht="13.5" x14ac:dyDescent="0.2">
      <c r="A95" s="26"/>
      <c r="B95" s="36"/>
      <c r="C95" s="20"/>
      <c r="D95" s="19" t="str">
        <f>D90</f>
        <v xml:space="preserve">PREÇO MÃO DE OBRA SEM BDI </v>
      </c>
      <c r="E95" s="20" t="s">
        <v>376</v>
      </c>
      <c r="F95" s="21">
        <v>1</v>
      </c>
      <c r="G95" s="28">
        <f>'CPU''s ELÉTRICA'!U29</f>
        <v>3.24</v>
      </c>
      <c r="H95" s="28">
        <f t="shared" si="33"/>
        <v>3.24</v>
      </c>
      <c r="J95" s="1"/>
    </row>
    <row r="96" spans="1:14" ht="25.5" x14ac:dyDescent="0.2">
      <c r="B96" s="137" t="s">
        <v>388</v>
      </c>
      <c r="C96" s="138" t="str">
        <f>'CPU''s ELÉTRICA'!B30</f>
        <v>08.01.01.02.13</v>
      </c>
      <c r="D96" s="174" t="str">
        <f>'CPU''s ELÉTRICA'!F30</f>
        <v>Módulo de tomada (2P+T) padrão brasileiro, 20A-250V, ocupação de 1 módulo, cor branca. Ref: Pial Plus da Pial Legrand.</v>
      </c>
      <c r="E96" s="140"/>
      <c r="F96" s="140"/>
      <c r="G96" s="141"/>
      <c r="H96" s="141"/>
      <c r="K96" s="12"/>
      <c r="L96" s="12"/>
      <c r="M96" s="12"/>
      <c r="N96" s="12"/>
    </row>
    <row r="97" spans="1:14" x14ac:dyDescent="0.2">
      <c r="B97" s="35" t="s">
        <v>373</v>
      </c>
      <c r="C97" s="17" t="s">
        <v>374</v>
      </c>
      <c r="D97" s="18" t="s">
        <v>375</v>
      </c>
      <c r="E97" s="17" t="s">
        <v>376</v>
      </c>
      <c r="F97" s="17" t="s">
        <v>377</v>
      </c>
      <c r="G97" s="30" t="s">
        <v>378</v>
      </c>
      <c r="H97" s="30" t="s">
        <v>379</v>
      </c>
      <c r="J97" s="136">
        <f>H98*$J$4</f>
        <v>31.643999999999991</v>
      </c>
      <c r="K97" s="12"/>
      <c r="L97" s="12"/>
      <c r="M97" s="12"/>
      <c r="N97" s="12"/>
    </row>
    <row r="98" spans="1:14" ht="25.5" x14ac:dyDescent="0.2">
      <c r="B98" s="37" t="str">
        <f t="shared" ref="B98" si="34">B91</f>
        <v>Item</v>
      </c>
      <c r="C98" s="172"/>
      <c r="D98" s="23" t="str">
        <f>D96</f>
        <v>Módulo de tomada (2P+T) padrão brasileiro, 20A-250V, ocupação de 1 módulo, cor branca. Ref: Pial Plus da Pial Legrand.</v>
      </c>
      <c r="E98" s="22" t="s">
        <v>376</v>
      </c>
      <c r="F98" s="24"/>
      <c r="G98" s="31"/>
      <c r="H98" s="31">
        <f t="shared" ref="H98" si="35">H99+H100</f>
        <v>25.315199999999994</v>
      </c>
      <c r="J98" s="135"/>
      <c r="K98" s="12"/>
      <c r="L98" s="12"/>
      <c r="M98" s="12"/>
      <c r="N98" s="12"/>
    </row>
    <row r="99" spans="1:14" s="12" customFormat="1" ht="27" x14ac:dyDescent="0.2">
      <c r="A99" s="26"/>
      <c r="B99" s="36" t="str">
        <f>B94</f>
        <v>PREÇO MEDIO DE MERCADO</v>
      </c>
      <c r="C99" s="20"/>
      <c r="D99" s="19" t="str">
        <f>D94</f>
        <v xml:space="preserve">PREÇO DO MATERIAL SEM BDI </v>
      </c>
      <c r="E99" s="20" t="s">
        <v>376</v>
      </c>
      <c r="F99" s="21">
        <v>1</v>
      </c>
      <c r="G99" s="28">
        <f>'CPU''s ELÉTRICA'!R30</f>
        <v>17.720639999999996</v>
      </c>
      <c r="H99" s="28">
        <f t="shared" ref="H99:H100" si="36">G99</f>
        <v>17.720639999999996</v>
      </c>
      <c r="J99" s="135"/>
      <c r="K99" s="1"/>
      <c r="L99" s="1"/>
      <c r="M99" s="1"/>
      <c r="N99" s="1"/>
    </row>
    <row r="100" spans="1:14" s="12" customFormat="1" ht="13.5" x14ac:dyDescent="0.2">
      <c r="A100" s="26"/>
      <c r="B100" s="36"/>
      <c r="C100" s="20"/>
      <c r="D100" s="19" t="str">
        <f>D95</f>
        <v xml:space="preserve">PREÇO MÃO DE OBRA SEM BDI </v>
      </c>
      <c r="E100" s="20" t="s">
        <v>376</v>
      </c>
      <c r="F100" s="21">
        <v>1</v>
      </c>
      <c r="G100" s="28">
        <f>'CPU''s ELÉTRICA'!U31</f>
        <v>7.5945599999999986</v>
      </c>
      <c r="H100" s="28">
        <f t="shared" si="36"/>
        <v>7.5945599999999986</v>
      </c>
      <c r="J100" s="1"/>
      <c r="K100" s="1"/>
      <c r="L100" s="1"/>
      <c r="M100" s="1"/>
      <c r="N100" s="1"/>
    </row>
    <row r="101" spans="1:14" s="12" customFormat="1" x14ac:dyDescent="0.2">
      <c r="A101" s="26"/>
      <c r="B101" s="137" t="s">
        <v>388</v>
      </c>
      <c r="C101" s="138" t="str">
        <f>'CPU''s ELÉTRICA'!B31</f>
        <v>08.01.01.02.14</v>
      </c>
      <c r="D101" s="139" t="str">
        <f>'CPU''s ELÉTRICA'!F32</f>
        <v>Tomada para painel (2P+T), 10A-250V, cor preta.</v>
      </c>
      <c r="E101" s="140"/>
      <c r="F101" s="140"/>
      <c r="G101" s="141"/>
      <c r="H101" s="141"/>
      <c r="I101" s="1"/>
      <c r="J101" s="1"/>
      <c r="K101" s="1"/>
      <c r="L101" s="1"/>
      <c r="M101" s="1"/>
      <c r="N101" s="1"/>
    </row>
    <row r="102" spans="1:14" x14ac:dyDescent="0.2">
      <c r="B102" s="35" t="s">
        <v>373</v>
      </c>
      <c r="C102" s="17" t="s">
        <v>374</v>
      </c>
      <c r="D102" s="18" t="s">
        <v>375</v>
      </c>
      <c r="E102" s="17" t="s">
        <v>376</v>
      </c>
      <c r="F102" s="17" t="s">
        <v>377</v>
      </c>
      <c r="G102" s="30" t="s">
        <v>378</v>
      </c>
      <c r="H102" s="30" t="s">
        <v>379</v>
      </c>
      <c r="J102" s="136">
        <f>H103*$J$4</f>
        <v>31.643999999999991</v>
      </c>
      <c r="K102" s="12"/>
      <c r="L102" s="12"/>
      <c r="M102" s="12"/>
      <c r="N102" s="12"/>
    </row>
    <row r="103" spans="1:14" ht="13.5" x14ac:dyDescent="0.2">
      <c r="B103" s="37" t="str">
        <f t="shared" ref="B103" si="37">B96</f>
        <v>Item</v>
      </c>
      <c r="C103" s="172"/>
      <c r="D103" s="23" t="str">
        <f>D101</f>
        <v>Tomada para painel (2P+T), 10A-250V, cor preta.</v>
      </c>
      <c r="E103" s="22" t="s">
        <v>376</v>
      </c>
      <c r="F103" s="24"/>
      <c r="G103" s="31"/>
      <c r="H103" s="31">
        <f t="shared" ref="H103" si="38">H104+H105</f>
        <v>25.315199999999994</v>
      </c>
      <c r="J103" s="135"/>
      <c r="K103" s="12"/>
      <c r="L103" s="12"/>
      <c r="M103" s="12"/>
      <c r="N103" s="12"/>
    </row>
    <row r="104" spans="1:14" ht="27" x14ac:dyDescent="0.2">
      <c r="B104" s="36" t="str">
        <f>B99</f>
        <v>PREÇO MEDIO DE MERCADO</v>
      </c>
      <c r="C104" s="20"/>
      <c r="D104" s="19" t="str">
        <f>D99</f>
        <v xml:space="preserve">PREÇO DO MATERIAL SEM BDI </v>
      </c>
      <c r="E104" s="20" t="s">
        <v>376</v>
      </c>
      <c r="F104" s="21">
        <v>1</v>
      </c>
      <c r="G104" s="28">
        <f>'CPU''s ELÉTRICA'!R31</f>
        <v>17.720639999999996</v>
      </c>
      <c r="H104" s="28">
        <f t="shared" ref="H104:H105" si="39">G104</f>
        <v>17.720639999999996</v>
      </c>
      <c r="I104" s="12"/>
      <c r="J104" s="135"/>
    </row>
    <row r="105" spans="1:14" s="12" customFormat="1" ht="13.5" x14ac:dyDescent="0.2">
      <c r="A105" s="26"/>
      <c r="B105" s="36"/>
      <c r="C105" s="20"/>
      <c r="D105" s="19" t="str">
        <f>D100</f>
        <v xml:space="preserve">PREÇO MÃO DE OBRA SEM BDI </v>
      </c>
      <c r="E105" s="20" t="s">
        <v>376</v>
      </c>
      <c r="F105" s="21">
        <v>1</v>
      </c>
      <c r="G105" s="28">
        <f>G100</f>
        <v>7.5945599999999986</v>
      </c>
      <c r="H105" s="28">
        <f t="shared" si="39"/>
        <v>7.5945599999999986</v>
      </c>
      <c r="J105" s="1"/>
      <c r="K105" s="1"/>
      <c r="L105" s="1"/>
      <c r="M105" s="1"/>
      <c r="N105" s="1"/>
    </row>
    <row r="106" spans="1:14" s="12" customFormat="1" x14ac:dyDescent="0.2">
      <c r="A106" s="26"/>
      <c r="B106" s="137" t="s">
        <v>388</v>
      </c>
      <c r="C106" s="138" t="str">
        <f>'CPU''s ELÉTRICA'!B32</f>
        <v>08.01.01.02.15</v>
      </c>
      <c r="D106" s="139" t="str">
        <f>'CPU''s ELÉTRICA'!F32</f>
        <v>Tomada para painel (2P+T), 10A-250V, cor preta.</v>
      </c>
      <c r="E106" s="140"/>
      <c r="F106" s="140"/>
      <c r="G106" s="141"/>
      <c r="H106" s="141"/>
      <c r="I106" s="1"/>
      <c r="J106" s="1"/>
      <c r="K106" s="1"/>
      <c r="L106" s="1"/>
      <c r="M106" s="1"/>
      <c r="N106" s="1"/>
    </row>
    <row r="107" spans="1:14" s="12" customFormat="1" x14ac:dyDescent="0.2">
      <c r="A107" s="26"/>
      <c r="B107" s="35" t="s">
        <v>373</v>
      </c>
      <c r="C107" s="17" t="s">
        <v>374</v>
      </c>
      <c r="D107" s="18" t="s">
        <v>375</v>
      </c>
      <c r="E107" s="17" t="s">
        <v>376</v>
      </c>
      <c r="F107" s="17" t="s">
        <v>377</v>
      </c>
      <c r="G107" s="30" t="s">
        <v>378</v>
      </c>
      <c r="H107" s="30" t="s">
        <v>379</v>
      </c>
      <c r="I107" s="1"/>
      <c r="J107" s="136">
        <f>H108*$J$4</f>
        <v>14.966999999999997</v>
      </c>
    </row>
    <row r="108" spans="1:14" ht="13.5" x14ac:dyDescent="0.2">
      <c r="B108" s="37" t="str">
        <f t="shared" ref="B108" si="40">B101</f>
        <v>Item</v>
      </c>
      <c r="C108" s="172"/>
      <c r="D108" s="23" t="str">
        <f>D106</f>
        <v>Tomada para painel (2P+T), 10A-250V, cor preta.</v>
      </c>
      <c r="E108" s="22" t="s">
        <v>376</v>
      </c>
      <c r="F108" s="24"/>
      <c r="G108" s="31"/>
      <c r="H108" s="31">
        <f t="shared" ref="H108" si="41">H109+H110</f>
        <v>11.973599999999998</v>
      </c>
      <c r="J108" s="135"/>
      <c r="K108" s="12"/>
      <c r="L108" s="12"/>
      <c r="M108" s="12"/>
      <c r="N108" s="12"/>
    </row>
    <row r="109" spans="1:14" ht="27" x14ac:dyDescent="0.2">
      <c r="B109" s="36" t="str">
        <f>B104</f>
        <v>PREÇO MEDIO DE MERCADO</v>
      </c>
      <c r="C109" s="20"/>
      <c r="D109" s="19" t="str">
        <f>D104</f>
        <v xml:space="preserve">PREÇO DO MATERIAL SEM BDI </v>
      </c>
      <c r="E109" s="20" t="s">
        <v>376</v>
      </c>
      <c r="F109" s="21">
        <v>1</v>
      </c>
      <c r="G109" s="28">
        <f>'CPU''s ELÉTRICA'!R32</f>
        <v>8.3815199999999983</v>
      </c>
      <c r="H109" s="28">
        <f t="shared" ref="H109:H110" si="42">G109</f>
        <v>8.3815199999999983</v>
      </c>
      <c r="I109" s="12"/>
      <c r="J109" s="135"/>
      <c r="K109" s="12"/>
      <c r="L109" s="12"/>
      <c r="M109" s="12"/>
      <c r="N109" s="12"/>
    </row>
    <row r="110" spans="1:14" ht="13.5" x14ac:dyDescent="0.2">
      <c r="B110" s="36"/>
      <c r="C110" s="20"/>
      <c r="D110" s="19" t="str">
        <f>D105</f>
        <v xml:space="preserve">PREÇO MÃO DE OBRA SEM BDI </v>
      </c>
      <c r="E110" s="20" t="s">
        <v>376</v>
      </c>
      <c r="F110" s="21">
        <v>1</v>
      </c>
      <c r="G110" s="28">
        <f>'CPU''s ELÉTRICA'!U32</f>
        <v>3.5920799999999993</v>
      </c>
      <c r="H110" s="28">
        <f t="shared" si="42"/>
        <v>3.5920799999999993</v>
      </c>
      <c r="I110" s="12"/>
      <c r="K110" s="12"/>
      <c r="L110" s="12"/>
      <c r="M110" s="12"/>
      <c r="N110" s="12"/>
    </row>
    <row r="111" spans="1:14" x14ac:dyDescent="0.2">
      <c r="B111" s="137" t="s">
        <v>388</v>
      </c>
      <c r="C111" s="138" t="str">
        <f>'CPU''s ELÉTRICA'!B33</f>
        <v>08.01.01.02.16</v>
      </c>
      <c r="D111" s="139" t="s">
        <v>667</v>
      </c>
      <c r="E111" s="140"/>
      <c r="F111" s="140"/>
      <c r="G111" s="141"/>
      <c r="H111" s="141"/>
      <c r="K111" s="12"/>
      <c r="L111" s="12"/>
      <c r="M111" s="12"/>
      <c r="N111" s="12"/>
    </row>
    <row r="112" spans="1:14" s="12" customFormat="1" x14ac:dyDescent="0.2">
      <c r="A112" s="26"/>
      <c r="B112" s="35" t="s">
        <v>373</v>
      </c>
      <c r="C112" s="17" t="s">
        <v>374</v>
      </c>
      <c r="D112" s="18" t="s">
        <v>375</v>
      </c>
      <c r="E112" s="17" t="s">
        <v>376</v>
      </c>
      <c r="F112" s="17" t="s">
        <v>377</v>
      </c>
      <c r="G112" s="30" t="s">
        <v>378</v>
      </c>
      <c r="H112" s="30" t="s">
        <v>379</v>
      </c>
      <c r="I112" s="1"/>
      <c r="J112" s="136">
        <f>H113*$J$4</f>
        <v>8.2439999999999998</v>
      </c>
      <c r="K112" s="1"/>
      <c r="L112" s="1"/>
      <c r="M112" s="1"/>
      <c r="N112" s="1"/>
    </row>
    <row r="113" spans="1:14" ht="13.5" x14ac:dyDescent="0.2">
      <c r="B113" s="37" t="str">
        <f t="shared" ref="B113" si="43">B106</f>
        <v>Item</v>
      </c>
      <c r="C113" s="172"/>
      <c r="D113" s="23" t="str">
        <f>D111</f>
        <v xml:space="preserve">Modulo tampa cega,ocupação de 1 modulo de cor branca. Ref:Pial Plus da Pial Legrand </v>
      </c>
      <c r="E113" s="22" t="s">
        <v>376</v>
      </c>
      <c r="F113" s="24"/>
      <c r="G113" s="31"/>
      <c r="H113" s="31">
        <f t="shared" ref="H113" si="44">H114+H115</f>
        <v>6.5951999999999993</v>
      </c>
      <c r="J113" s="135"/>
    </row>
    <row r="114" spans="1:14" ht="27" x14ac:dyDescent="0.2">
      <c r="B114" s="36" t="str">
        <f>B109</f>
        <v>PREÇO MEDIO DE MERCADO</v>
      </c>
      <c r="C114" s="20"/>
      <c r="D114" s="19" t="str">
        <f>D109</f>
        <v xml:space="preserve">PREÇO DO MATERIAL SEM BDI </v>
      </c>
      <c r="E114" s="20" t="s">
        <v>376</v>
      </c>
      <c r="F114" s="21">
        <v>1</v>
      </c>
      <c r="G114" s="28">
        <f>'CPU''s ELÉTRICA'!R33</f>
        <v>4.6166399999999994</v>
      </c>
      <c r="H114" s="28">
        <f t="shared" ref="H114:H115" si="45">G114</f>
        <v>4.6166399999999994</v>
      </c>
      <c r="I114" s="12"/>
      <c r="J114" s="135"/>
    </row>
    <row r="115" spans="1:14" ht="13.5" x14ac:dyDescent="0.2">
      <c r="B115" s="36"/>
      <c r="C115" s="20"/>
      <c r="D115" s="19" t="str">
        <f>D110</f>
        <v xml:space="preserve">PREÇO MÃO DE OBRA SEM BDI </v>
      </c>
      <c r="E115" s="20" t="s">
        <v>376</v>
      </c>
      <c r="F115" s="21">
        <v>1</v>
      </c>
      <c r="G115" s="28">
        <f>'CPU''s ELÉTRICA'!U33</f>
        <v>1.9785599999999999</v>
      </c>
      <c r="H115" s="28">
        <f t="shared" si="45"/>
        <v>1.9785599999999999</v>
      </c>
      <c r="I115" s="12"/>
      <c r="K115" s="12"/>
      <c r="L115" s="12"/>
      <c r="M115" s="12"/>
      <c r="N115" s="12"/>
    </row>
    <row r="116" spans="1:14" x14ac:dyDescent="0.2">
      <c r="B116" s="137" t="s">
        <v>388</v>
      </c>
      <c r="C116" s="138" t="str">
        <f>'CPU''s ELÉTRICA'!B34</f>
        <v>08.01.01.02.17</v>
      </c>
      <c r="D116" s="139" t="str">
        <f>'CPU''s ELÉTRICA'!F34</f>
        <v>Suporte para placa 4x2”, para 3 módulos. Ref: Pial Plus ou similar.</v>
      </c>
      <c r="E116" s="140"/>
      <c r="F116" s="140"/>
      <c r="G116" s="141"/>
      <c r="H116" s="141"/>
      <c r="K116" s="12"/>
      <c r="L116" s="12"/>
      <c r="M116" s="12"/>
      <c r="N116" s="12"/>
    </row>
    <row r="117" spans="1:14" s="12" customFormat="1" x14ac:dyDescent="0.2">
      <c r="A117" s="26"/>
      <c r="B117" s="35" t="s">
        <v>373</v>
      </c>
      <c r="C117" s="17" t="s">
        <v>374</v>
      </c>
      <c r="D117" s="18" t="s">
        <v>375</v>
      </c>
      <c r="E117" s="17" t="s">
        <v>376</v>
      </c>
      <c r="F117" s="17" t="s">
        <v>377</v>
      </c>
      <c r="G117" s="30" t="s">
        <v>378</v>
      </c>
      <c r="H117" s="30" t="s">
        <v>379</v>
      </c>
      <c r="I117" s="1"/>
      <c r="J117" s="136">
        <f>H118*$J$4</f>
        <v>4.0139999999999993</v>
      </c>
    </row>
    <row r="118" spans="1:14" ht="13.5" x14ac:dyDescent="0.2">
      <c r="B118" s="37" t="str">
        <f t="shared" ref="B118" si="46">B111</f>
        <v>Item</v>
      </c>
      <c r="C118" s="172"/>
      <c r="D118" s="23" t="str">
        <f>D116</f>
        <v>Suporte para placa 4x2”, para 3 módulos. Ref: Pial Plus ou similar.</v>
      </c>
      <c r="E118" s="22" t="s">
        <v>376</v>
      </c>
      <c r="F118" s="24"/>
      <c r="G118" s="31"/>
      <c r="H118" s="31">
        <f>G119+G120</f>
        <v>3.2111999999999994</v>
      </c>
      <c r="J118" s="135"/>
    </row>
    <row r="119" spans="1:14" ht="27" x14ac:dyDescent="0.2">
      <c r="B119" s="36" t="str">
        <f>B114</f>
        <v>PREÇO MEDIO DE MERCADO</v>
      </c>
      <c r="C119" s="20"/>
      <c r="D119" s="19" t="str">
        <f>D114</f>
        <v xml:space="preserve">PREÇO DO MATERIAL SEM BDI </v>
      </c>
      <c r="E119" s="20" t="s">
        <v>376</v>
      </c>
      <c r="F119" s="21">
        <v>1</v>
      </c>
      <c r="G119" s="28">
        <f>'CPU''s ELÉTRICA'!R34</f>
        <v>2.2478399999999996</v>
      </c>
      <c r="H119" s="28">
        <f t="shared" ref="H119:H120" si="47">G119</f>
        <v>2.2478399999999996</v>
      </c>
      <c r="I119" s="12"/>
      <c r="J119" s="135"/>
    </row>
    <row r="120" spans="1:14" ht="13.5" x14ac:dyDescent="0.2">
      <c r="A120" s="26"/>
      <c r="B120" s="36"/>
      <c r="C120" s="20"/>
      <c r="D120" s="19" t="str">
        <f>D115</f>
        <v xml:space="preserve">PREÇO MÃO DE OBRA SEM BDI </v>
      </c>
      <c r="E120" s="20" t="s">
        <v>376</v>
      </c>
      <c r="F120" s="21">
        <v>1</v>
      </c>
      <c r="G120" s="28">
        <f>'CPU''s ELÉTRICA'!U34</f>
        <v>0.96335999999999988</v>
      </c>
      <c r="H120" s="28">
        <f t="shared" si="47"/>
        <v>0.96335999999999988</v>
      </c>
      <c r="I120" s="12"/>
    </row>
    <row r="121" spans="1:14" s="12" customFormat="1" x14ac:dyDescent="0.2">
      <c r="A121" s="26"/>
      <c r="B121" s="137" t="s">
        <v>388</v>
      </c>
      <c r="C121" s="138" t="str">
        <f>'CPU''s ELÉTRICA'!B35</f>
        <v>08.01.01.02.18</v>
      </c>
      <c r="D121" s="139" t="str">
        <f>'CPU''s ELÉTRICA'!F35</f>
        <v>Suporte para placa 4x4”, para 6 módulos. Ref: Pial Plus ou similar.</v>
      </c>
      <c r="E121" s="140"/>
      <c r="F121" s="140"/>
      <c r="G121" s="141"/>
      <c r="H121" s="141"/>
      <c r="I121" s="1"/>
      <c r="J121" s="1"/>
    </row>
    <row r="122" spans="1:14" s="12" customFormat="1" x14ac:dyDescent="0.2">
      <c r="A122" s="26"/>
      <c r="B122" s="35" t="s">
        <v>373</v>
      </c>
      <c r="C122" s="17" t="s">
        <v>374</v>
      </c>
      <c r="D122" s="18" t="s">
        <v>375</v>
      </c>
      <c r="E122" s="17" t="s">
        <v>376</v>
      </c>
      <c r="F122" s="17" t="s">
        <v>377</v>
      </c>
      <c r="G122" s="30" t="s">
        <v>378</v>
      </c>
      <c r="H122" s="30" t="s">
        <v>379</v>
      </c>
      <c r="I122" s="1"/>
      <c r="J122" s="136">
        <f>H123*$J$4</f>
        <v>4.778999999999999</v>
      </c>
    </row>
    <row r="123" spans="1:14" ht="13.5" x14ac:dyDescent="0.2">
      <c r="B123" s="37" t="str">
        <f t="shared" ref="B123" si="48">B116</f>
        <v>Item</v>
      </c>
      <c r="C123" s="172"/>
      <c r="D123" s="23" t="str">
        <f>D121</f>
        <v>Suporte para placa 4x4”, para 6 módulos. Ref: Pial Plus ou similar.</v>
      </c>
      <c r="E123" s="22" t="s">
        <v>376</v>
      </c>
      <c r="F123" s="24"/>
      <c r="G123" s="31"/>
      <c r="H123" s="31">
        <f t="shared" ref="H123" si="49">H124+H125</f>
        <v>3.823199999999999</v>
      </c>
      <c r="J123" s="135"/>
      <c r="K123" s="12"/>
      <c r="L123" s="12"/>
      <c r="M123" s="12"/>
      <c r="N123" s="12"/>
    </row>
    <row r="124" spans="1:14" ht="27" x14ac:dyDescent="0.2">
      <c r="B124" s="36" t="str">
        <f>B119</f>
        <v>PREÇO MEDIO DE MERCADO</v>
      </c>
      <c r="C124" s="20"/>
      <c r="D124" s="19" t="str">
        <f>'CPU''s ELE'!D119</f>
        <v xml:space="preserve">PREÇO DO MATERIAL SEM BDI </v>
      </c>
      <c r="E124" s="20" t="s">
        <v>376</v>
      </c>
      <c r="F124" s="21">
        <v>1</v>
      </c>
      <c r="G124" s="28">
        <f>'CPU''s ELÉTRICA'!R35</f>
        <v>2.6762399999999995</v>
      </c>
      <c r="H124" s="28">
        <f t="shared" ref="H124:H125" si="50">G124</f>
        <v>2.6762399999999995</v>
      </c>
      <c r="I124" s="12"/>
      <c r="J124" s="135"/>
      <c r="K124" s="12"/>
      <c r="L124" s="12"/>
      <c r="M124" s="12"/>
      <c r="N124" s="12"/>
    </row>
    <row r="125" spans="1:14" ht="13.5" x14ac:dyDescent="0.2">
      <c r="B125" s="36"/>
      <c r="C125" s="20"/>
      <c r="D125" s="19" t="str">
        <f>D120</f>
        <v xml:space="preserve">PREÇO MÃO DE OBRA SEM BDI </v>
      </c>
      <c r="E125" s="20" t="s">
        <v>376</v>
      </c>
      <c r="F125" s="21">
        <v>1</v>
      </c>
      <c r="G125" s="28">
        <f>'CPU''s ELÉTRICA'!U35</f>
        <v>1.1469599999999998</v>
      </c>
      <c r="H125" s="28">
        <f t="shared" si="50"/>
        <v>1.1469599999999998</v>
      </c>
      <c r="I125" s="12"/>
    </row>
    <row r="126" spans="1:14" s="12" customFormat="1" ht="25.5" x14ac:dyDescent="0.2">
      <c r="A126" s="26"/>
      <c r="B126" s="137" t="s">
        <v>388</v>
      </c>
      <c r="C126" s="138" t="str">
        <f>'CPU''s ELÉTRICA'!B36</f>
        <v>08.01.01.02.19</v>
      </c>
      <c r="D126" s="174" t="str">
        <f>'CPU''s ELÉTRICA'!F36</f>
        <v>Caixa  de  piso  4"x  4",  com  duas  tomadas  (2P+T)  20A/250V,  em  alumínio fundido e tampa em latão. Ref: Olivo ou similar</v>
      </c>
      <c r="E126" s="140"/>
      <c r="F126" s="140"/>
      <c r="G126" s="141"/>
      <c r="H126" s="141"/>
      <c r="I126" s="1"/>
      <c r="J126" s="1"/>
      <c r="K126" s="1"/>
      <c r="L126" s="1"/>
      <c r="M126" s="1"/>
      <c r="N126" s="1"/>
    </row>
    <row r="127" spans="1:14" s="12" customFormat="1" x14ac:dyDescent="0.2">
      <c r="A127" s="26"/>
      <c r="B127" s="35" t="s">
        <v>373</v>
      </c>
      <c r="C127" s="17" t="s">
        <v>374</v>
      </c>
      <c r="D127" s="18" t="s">
        <v>375</v>
      </c>
      <c r="E127" s="17" t="s">
        <v>376</v>
      </c>
      <c r="F127" s="17" t="s">
        <v>377</v>
      </c>
      <c r="G127" s="30" t="s">
        <v>378</v>
      </c>
      <c r="H127" s="30" t="s">
        <v>379</v>
      </c>
      <c r="I127" s="1"/>
      <c r="J127" s="136">
        <f>H128*$J$4</f>
        <v>81.989999999999981</v>
      </c>
      <c r="K127" s="1"/>
      <c r="L127" s="1"/>
      <c r="M127" s="1"/>
      <c r="N127" s="1"/>
    </row>
    <row r="128" spans="1:14" ht="25.5" x14ac:dyDescent="0.2">
      <c r="B128" s="37" t="str">
        <f t="shared" ref="B128" si="51">B121</f>
        <v>Item</v>
      </c>
      <c r="C128" s="172"/>
      <c r="D128" s="23" t="str">
        <f>D126</f>
        <v>Caixa  de  piso  4"x  4",  com  duas  tomadas  (2P+T)  20A/250V,  em  alumínio fundido e tampa em latão. Ref: Olivo ou similar</v>
      </c>
      <c r="E128" s="22" t="s">
        <v>376</v>
      </c>
      <c r="F128" s="24"/>
      <c r="G128" s="31"/>
      <c r="H128" s="31">
        <f t="shared" ref="H128" si="52">H129+H130</f>
        <v>65.591999999999985</v>
      </c>
      <c r="J128" s="135"/>
      <c r="K128" s="12"/>
      <c r="L128" s="12"/>
      <c r="M128" s="12"/>
      <c r="N128" s="12"/>
    </row>
    <row r="129" spans="1:14" ht="27" x14ac:dyDescent="0.2">
      <c r="B129" s="36" t="str">
        <f>B124</f>
        <v>PREÇO MEDIO DE MERCADO</v>
      </c>
      <c r="C129" s="20"/>
      <c r="D129" s="19" t="str">
        <f>D124</f>
        <v xml:space="preserve">PREÇO DO MATERIAL SEM BDI </v>
      </c>
      <c r="E129" s="20" t="s">
        <v>376</v>
      </c>
      <c r="F129" s="21">
        <v>1</v>
      </c>
      <c r="G129" s="28">
        <f>'CPU''s ELÉTRICA'!R36</f>
        <v>45.914399999999993</v>
      </c>
      <c r="H129" s="28">
        <f t="shared" ref="H129:H130" si="53">G129</f>
        <v>45.914399999999993</v>
      </c>
      <c r="I129" s="12"/>
      <c r="J129" s="135"/>
      <c r="K129" s="12"/>
      <c r="L129" s="12"/>
      <c r="M129" s="12"/>
      <c r="N129" s="12"/>
    </row>
    <row r="130" spans="1:14" ht="13.5" x14ac:dyDescent="0.2">
      <c r="B130" s="36"/>
      <c r="C130" s="20"/>
      <c r="D130" s="19" t="str">
        <f>D125</f>
        <v xml:space="preserve">PREÇO MÃO DE OBRA SEM BDI </v>
      </c>
      <c r="E130" s="20" t="s">
        <v>376</v>
      </c>
      <c r="F130" s="21">
        <v>1</v>
      </c>
      <c r="G130" s="28">
        <f>'CPU''s ELÉTRICA'!U36</f>
        <v>19.677599999999998</v>
      </c>
      <c r="H130" s="28">
        <f t="shared" si="53"/>
        <v>19.677599999999998</v>
      </c>
      <c r="I130" s="12"/>
      <c r="K130" s="12"/>
      <c r="L130" s="12"/>
      <c r="M130" s="12"/>
      <c r="N130" s="12"/>
    </row>
    <row r="131" spans="1:14" s="12" customFormat="1" ht="25.5" x14ac:dyDescent="0.2">
      <c r="A131" s="26"/>
      <c r="B131" s="137" t="s">
        <v>388</v>
      </c>
      <c r="C131" s="138" t="str">
        <f>'CPU''s ELÉTRICA'!B37</f>
        <v>08.01.01.02.20</v>
      </c>
      <c r="D131" s="174" t="str">
        <f>'CPU''s ELÉTRICA'!F37</f>
        <v>Caixa de passagem, tipo condulete, em alumínio de alta resistência mecânica e à corrosão, tipo “E”, DN 3/4". Ref.: Tramontina ou similar.</v>
      </c>
      <c r="E131" s="140"/>
      <c r="F131" s="140"/>
      <c r="G131" s="141"/>
      <c r="H131" s="141"/>
      <c r="I131" s="1"/>
      <c r="J131" s="1"/>
    </row>
    <row r="132" spans="1:14" s="12" customFormat="1" x14ac:dyDescent="0.2">
      <c r="A132" s="26"/>
      <c r="B132" s="35" t="s">
        <v>373</v>
      </c>
      <c r="C132" s="17" t="s">
        <v>374</v>
      </c>
      <c r="D132" s="18" t="s">
        <v>375</v>
      </c>
      <c r="E132" s="17" t="s">
        <v>376</v>
      </c>
      <c r="F132" s="17" t="s">
        <v>377</v>
      </c>
      <c r="G132" s="30" t="s">
        <v>378</v>
      </c>
      <c r="H132" s="30" t="s">
        <v>379</v>
      </c>
      <c r="I132" s="1"/>
      <c r="J132" s="136">
        <f>H133*J4</f>
        <v>26.216999999999999</v>
      </c>
    </row>
    <row r="133" spans="1:14" s="12" customFormat="1" ht="25.5" x14ac:dyDescent="0.2">
      <c r="A133" s="26"/>
      <c r="B133" s="37" t="str">
        <f t="shared" ref="B133" si="54">B126</f>
        <v>Item</v>
      </c>
      <c r="C133" s="172"/>
      <c r="D133" s="23" t="str">
        <f>D131</f>
        <v>Caixa de passagem, tipo condulete, em alumínio de alta resistência mecânica e à corrosão, tipo “E”, DN 3/4". Ref.: Tramontina ou similar.</v>
      </c>
      <c r="E133" s="22" t="s">
        <v>376</v>
      </c>
      <c r="F133" s="24"/>
      <c r="G133" s="31"/>
      <c r="H133" s="31">
        <f t="shared" ref="H133" si="55">H134+H135</f>
        <v>20.973599999999998</v>
      </c>
      <c r="I133" s="1"/>
      <c r="J133" s="135"/>
      <c r="K133" s="1"/>
      <c r="L133" s="1"/>
      <c r="M133" s="1"/>
      <c r="N133" s="1"/>
    </row>
    <row r="134" spans="1:14" ht="27" x14ac:dyDescent="0.2">
      <c r="B134" s="36" t="str">
        <f>B129</f>
        <v>PREÇO MEDIO DE MERCADO</v>
      </c>
      <c r="C134" s="20"/>
      <c r="D134" s="19" t="str">
        <f>D129</f>
        <v xml:space="preserve">PREÇO DO MATERIAL SEM BDI </v>
      </c>
      <c r="E134" s="20" t="s">
        <v>376</v>
      </c>
      <c r="F134" s="21">
        <v>1</v>
      </c>
      <c r="G134" s="28">
        <f>'CPU''s ELÉTRICA'!R37</f>
        <v>14.681519999999997</v>
      </c>
      <c r="H134" s="28">
        <f t="shared" ref="H134:H135" si="56">G134</f>
        <v>14.681519999999997</v>
      </c>
      <c r="I134" s="12"/>
      <c r="J134" s="135"/>
    </row>
    <row r="135" spans="1:14" ht="13.5" x14ac:dyDescent="0.2">
      <c r="B135" s="36"/>
      <c r="C135" s="20"/>
      <c r="D135" s="19" t="str">
        <f>D130</f>
        <v xml:space="preserve">PREÇO MÃO DE OBRA SEM BDI </v>
      </c>
      <c r="E135" s="20" t="s">
        <v>376</v>
      </c>
      <c r="F135" s="21">
        <v>1</v>
      </c>
      <c r="G135" s="28">
        <f>'CPU''s ELÉTRICA'!U37</f>
        <v>6.2920799999999995</v>
      </c>
      <c r="H135" s="28">
        <f t="shared" si="56"/>
        <v>6.2920799999999995</v>
      </c>
      <c r="I135" s="12"/>
    </row>
    <row r="136" spans="1:14" ht="25.5" x14ac:dyDescent="0.2">
      <c r="A136" s="26"/>
      <c r="B136" s="137" t="s">
        <v>388</v>
      </c>
      <c r="C136" s="138" t="str">
        <f>'CPU''s ELÉTRICA'!B38</f>
        <v>08.01.01.02.21</v>
      </c>
      <c r="D136" s="174" t="str">
        <f>'CPU''s ELÉTRICA'!F38</f>
        <v>Caixa de passagem, tipo condulete, em alumínio de alta resistência mecânica e à corrosão, tipo “C”, DN 3/4". Ref.: Tramontina ou similar.</v>
      </c>
      <c r="E136" s="140"/>
      <c r="F136" s="140"/>
      <c r="G136" s="141"/>
      <c r="H136" s="141"/>
      <c r="K136" s="12"/>
      <c r="L136" s="12"/>
      <c r="M136" s="12"/>
      <c r="N136" s="12"/>
    </row>
    <row r="137" spans="1:14" s="12" customFormat="1" x14ac:dyDescent="0.2">
      <c r="A137" s="26"/>
      <c r="B137" s="35" t="s">
        <v>373</v>
      </c>
      <c r="C137" s="17" t="s">
        <v>374</v>
      </c>
      <c r="D137" s="18" t="s">
        <v>375</v>
      </c>
      <c r="E137" s="17" t="s">
        <v>376</v>
      </c>
      <c r="F137" s="17" t="s">
        <v>377</v>
      </c>
      <c r="G137" s="30" t="s">
        <v>378</v>
      </c>
      <c r="H137" s="30" t="s">
        <v>379</v>
      </c>
      <c r="I137" s="1"/>
      <c r="J137" s="136">
        <f>H138*J4</f>
        <v>27.774000000000001</v>
      </c>
    </row>
    <row r="138" spans="1:14" s="12" customFormat="1" ht="25.5" x14ac:dyDescent="0.2">
      <c r="A138" s="26"/>
      <c r="B138" s="37" t="str">
        <f t="shared" ref="B138" si="57">B131</f>
        <v>Item</v>
      </c>
      <c r="C138" s="172"/>
      <c r="D138" s="23" t="str">
        <f>D136</f>
        <v>Caixa de passagem, tipo condulete, em alumínio de alta resistência mecânica e à corrosão, tipo “C”, DN 3/4". Ref.: Tramontina ou similar.</v>
      </c>
      <c r="E138" s="22" t="s">
        <v>376</v>
      </c>
      <c r="F138" s="24"/>
      <c r="G138" s="31"/>
      <c r="H138" s="31">
        <f t="shared" ref="H138" si="58">H139+H140</f>
        <v>22.219200000000001</v>
      </c>
      <c r="I138" s="1"/>
      <c r="J138" s="135"/>
      <c r="K138" s="1"/>
      <c r="L138" s="1"/>
      <c r="M138" s="1"/>
      <c r="N138" s="1"/>
    </row>
    <row r="139" spans="1:14" s="12" customFormat="1" ht="27" x14ac:dyDescent="0.2">
      <c r="A139" s="26"/>
      <c r="B139" s="36" t="str">
        <f>B134</f>
        <v>PREÇO MEDIO DE MERCADO</v>
      </c>
      <c r="C139" s="20"/>
      <c r="D139" s="19" t="str">
        <f>D134</f>
        <v xml:space="preserve">PREÇO DO MATERIAL SEM BDI </v>
      </c>
      <c r="E139" s="20" t="s">
        <v>376</v>
      </c>
      <c r="F139" s="21">
        <v>1</v>
      </c>
      <c r="G139" s="28">
        <f>'CPU''s ELÉTRICA'!R38</f>
        <v>15.55344</v>
      </c>
      <c r="H139" s="28">
        <f t="shared" ref="H139:H140" si="59">G139</f>
        <v>15.55344</v>
      </c>
      <c r="J139" s="135"/>
      <c r="K139" s="1"/>
      <c r="L139" s="1"/>
      <c r="M139" s="1"/>
      <c r="N139" s="1"/>
    </row>
    <row r="140" spans="1:14" ht="13.5" x14ac:dyDescent="0.2">
      <c r="B140" s="36"/>
      <c r="C140" s="20"/>
      <c r="D140" s="19" t="str">
        <f>D135</f>
        <v xml:space="preserve">PREÇO MÃO DE OBRA SEM BDI </v>
      </c>
      <c r="E140" s="20" t="s">
        <v>376</v>
      </c>
      <c r="F140" s="21">
        <v>1</v>
      </c>
      <c r="G140" s="28">
        <f>'CPU''s ELÉTRICA'!U38</f>
        <v>6.6657599999999997</v>
      </c>
      <c r="H140" s="28">
        <f t="shared" si="59"/>
        <v>6.6657599999999997</v>
      </c>
      <c r="I140" s="12"/>
    </row>
    <row r="141" spans="1:14" ht="25.5" x14ac:dyDescent="0.2">
      <c r="B141" s="137" t="s">
        <v>388</v>
      </c>
      <c r="C141" s="138" t="str">
        <f>'CPU''s ELÉTRICA'!B39</f>
        <v>08.01.01.02.22</v>
      </c>
      <c r="D141" s="174" t="str">
        <f>'CPU''s ELÉTRICA'!F39</f>
        <v>Caixa de passagem, tipo condulete, em alumínio de alta resistência mecânica e à corrosão, tipo “LR”, DN 3/4". Ref.: Tramontina ou similar.</v>
      </c>
      <c r="E141" s="140"/>
      <c r="F141" s="140"/>
      <c r="G141" s="141"/>
      <c r="H141" s="141"/>
      <c r="K141" s="12"/>
      <c r="L141" s="12"/>
      <c r="M141" s="12"/>
      <c r="N141" s="12"/>
    </row>
    <row r="142" spans="1:14" x14ac:dyDescent="0.2">
      <c r="A142" s="26"/>
      <c r="B142" s="35" t="s">
        <v>373</v>
      </c>
      <c r="C142" s="17" t="s">
        <v>374</v>
      </c>
      <c r="D142" s="18" t="s">
        <v>375</v>
      </c>
      <c r="E142" s="17" t="s">
        <v>376</v>
      </c>
      <c r="F142" s="17" t="s">
        <v>377</v>
      </c>
      <c r="G142" s="30" t="s">
        <v>378</v>
      </c>
      <c r="H142" s="30" t="s">
        <v>379</v>
      </c>
      <c r="J142" s="136">
        <f>H143*J4</f>
        <v>26.441999999999997</v>
      </c>
      <c r="K142" s="12"/>
      <c r="L142" s="12"/>
      <c r="M142" s="12"/>
      <c r="N142" s="12"/>
    </row>
    <row r="143" spans="1:14" s="12" customFormat="1" ht="25.5" x14ac:dyDescent="0.2">
      <c r="A143" s="26"/>
      <c r="B143" s="37" t="str">
        <f t="shared" ref="B143" si="60">B136</f>
        <v>Item</v>
      </c>
      <c r="C143" s="172"/>
      <c r="D143" s="23" t="str">
        <f>D141</f>
        <v>Caixa de passagem, tipo condulete, em alumínio de alta resistência mecânica e à corrosão, tipo “LR”, DN 3/4". Ref.: Tramontina ou similar.</v>
      </c>
      <c r="E143" s="22" t="s">
        <v>376</v>
      </c>
      <c r="F143" s="24"/>
      <c r="G143" s="31"/>
      <c r="H143" s="31">
        <f t="shared" ref="H143" si="61">H144+H145</f>
        <v>21.153599999999997</v>
      </c>
      <c r="I143" s="1"/>
      <c r="J143" s="135"/>
      <c r="K143" s="1"/>
      <c r="L143" s="1"/>
      <c r="M143" s="1"/>
      <c r="N143" s="1"/>
    </row>
    <row r="144" spans="1:14" ht="27" x14ac:dyDescent="0.2">
      <c r="B144" s="36" t="str">
        <f>B139</f>
        <v>PREÇO MEDIO DE MERCADO</v>
      </c>
      <c r="C144" s="20"/>
      <c r="D144" s="19" t="str">
        <f>D139</f>
        <v xml:space="preserve">PREÇO DO MATERIAL SEM BDI </v>
      </c>
      <c r="E144" s="20" t="s">
        <v>376</v>
      </c>
      <c r="F144" s="21">
        <v>1</v>
      </c>
      <c r="G144" s="28">
        <f>'CPU''s ELÉTRICA'!R39</f>
        <v>14.807519999999997</v>
      </c>
      <c r="H144" s="28">
        <f t="shared" ref="H144:H145" si="62">G144</f>
        <v>14.807519999999997</v>
      </c>
      <c r="I144" s="12"/>
      <c r="J144" s="135"/>
    </row>
    <row r="145" spans="1:15" ht="13.5" x14ac:dyDescent="0.2">
      <c r="B145" s="36"/>
      <c r="C145" s="20"/>
      <c r="D145" s="19" t="str">
        <f>D140</f>
        <v xml:space="preserve">PREÇO MÃO DE OBRA SEM BDI </v>
      </c>
      <c r="E145" s="20" t="s">
        <v>376</v>
      </c>
      <c r="F145" s="21">
        <v>1</v>
      </c>
      <c r="G145" s="28">
        <f>'CPU''s ELÉTRICA'!U39</f>
        <v>6.3460799999999988</v>
      </c>
      <c r="H145" s="28">
        <f t="shared" si="62"/>
        <v>6.3460799999999988</v>
      </c>
      <c r="I145" s="12"/>
    </row>
    <row r="146" spans="1:15" ht="25.5" x14ac:dyDescent="0.2">
      <c r="A146" s="26"/>
      <c r="B146" s="137" t="s">
        <v>388</v>
      </c>
      <c r="C146" s="138" t="str">
        <f>'CPU''s ELÉTRICA'!B40</f>
        <v>08.01.01.02.23</v>
      </c>
      <c r="D146" s="174" t="str">
        <f>'CPU''s ELÉTRICA'!F40</f>
        <v>Caixa de passagem, tipo condulete, em alumínio de alta resistência mecânica e à corrosão, tipo “T”, DN 3/4". Ref.: Tramontina ou similar.</v>
      </c>
      <c r="E146" s="140"/>
      <c r="F146" s="140"/>
      <c r="G146" s="141"/>
      <c r="H146" s="141"/>
      <c r="K146" s="12"/>
      <c r="L146" s="12"/>
      <c r="M146" s="12"/>
      <c r="N146" s="12"/>
    </row>
    <row r="147" spans="1:15" s="12" customFormat="1" x14ac:dyDescent="0.2">
      <c r="A147" s="26"/>
      <c r="B147" s="35" t="s">
        <v>373</v>
      </c>
      <c r="C147" s="17" t="s">
        <v>374</v>
      </c>
      <c r="D147" s="18" t="s">
        <v>375</v>
      </c>
      <c r="E147" s="17" t="s">
        <v>376</v>
      </c>
      <c r="F147" s="17" t="s">
        <v>377</v>
      </c>
      <c r="G147" s="30" t="s">
        <v>378</v>
      </c>
      <c r="H147" s="30" t="s">
        <v>379</v>
      </c>
      <c r="I147" s="1"/>
      <c r="J147" s="136">
        <f>H148*J4</f>
        <v>31.401</v>
      </c>
    </row>
    <row r="148" spans="1:15" s="12" customFormat="1" ht="25.5" x14ac:dyDescent="0.2">
      <c r="A148" s="26"/>
      <c r="B148" s="37" t="str">
        <f t="shared" ref="B148" si="63">B141</f>
        <v>Item</v>
      </c>
      <c r="C148" s="172"/>
      <c r="D148" s="23" t="str">
        <f>D146</f>
        <v>Caixa de passagem, tipo condulete, em alumínio de alta resistência mecânica e à corrosão, tipo “T”, DN 3/4". Ref.: Tramontina ou similar.</v>
      </c>
      <c r="E148" s="22" t="s">
        <v>376</v>
      </c>
      <c r="F148" s="24"/>
      <c r="G148" s="31"/>
      <c r="H148" s="31">
        <f t="shared" ref="H148" si="64">H149+H150</f>
        <v>25.120799999999999</v>
      </c>
      <c r="I148" s="1"/>
      <c r="J148" s="135"/>
    </row>
    <row r="149" spans="1:15" s="12" customFormat="1" ht="27" x14ac:dyDescent="0.2">
      <c r="A149" s="26"/>
      <c r="B149" s="36" t="str">
        <f>B144</f>
        <v>PREÇO MEDIO DE MERCADO</v>
      </c>
      <c r="C149" s="20"/>
      <c r="D149" s="19" t="str">
        <f>D144</f>
        <v xml:space="preserve">PREÇO DO MATERIAL SEM BDI </v>
      </c>
      <c r="E149" s="20" t="s">
        <v>376</v>
      </c>
      <c r="F149" s="21">
        <v>1</v>
      </c>
      <c r="G149" s="28">
        <f>'CPU''s ELÉTRICA'!R40</f>
        <v>17.58456</v>
      </c>
      <c r="H149" s="28">
        <f t="shared" ref="H149:H150" si="65">G149</f>
        <v>17.58456</v>
      </c>
      <c r="J149" s="135"/>
    </row>
    <row r="150" spans="1:15" s="12" customFormat="1" ht="13.5" x14ac:dyDescent="0.2">
      <c r="A150" s="26"/>
      <c r="B150" s="36"/>
      <c r="C150" s="20"/>
      <c r="D150" s="19" t="str">
        <f>D145</f>
        <v xml:space="preserve">PREÇO MÃO DE OBRA SEM BDI </v>
      </c>
      <c r="E150" s="20" t="s">
        <v>376</v>
      </c>
      <c r="F150" s="21">
        <v>1</v>
      </c>
      <c r="G150" s="28">
        <f>'CPU''s ELÉTRICA'!U40</f>
        <v>7.5362399999999994</v>
      </c>
      <c r="H150" s="28">
        <f t="shared" si="65"/>
        <v>7.5362399999999994</v>
      </c>
      <c r="J150" s="1"/>
      <c r="K150" s="1"/>
      <c r="L150" s="1"/>
      <c r="M150" s="1"/>
      <c r="N150" s="1"/>
    </row>
    <row r="151" spans="1:15" s="12" customFormat="1" ht="25.5" x14ac:dyDescent="0.2">
      <c r="A151" s="26"/>
      <c r="B151" s="137" t="s">
        <v>388</v>
      </c>
      <c r="C151" s="138" t="str">
        <f>'CPU''s ELÉTRICA'!B41</f>
        <v>08.01.01.02.24</v>
      </c>
      <c r="D151" s="174" t="str">
        <f>'CPU''s ELÉTRICA'!F41</f>
        <v>Tomada de piso para duto modulado, sem equipamento interno (tomada), com rosca para  luvas de 2”, corpo em nylon e tampa, anel e arremate em latão. Ref: VL.4.43.5-L da Valeman ou similar.</v>
      </c>
      <c r="E151" s="140"/>
      <c r="F151" s="140"/>
      <c r="G151" s="141"/>
      <c r="H151" s="141"/>
      <c r="I151" s="1"/>
      <c r="J151" s="1"/>
      <c r="K151" s="1"/>
      <c r="L151" s="1"/>
      <c r="M151" s="1"/>
      <c r="N151" s="1"/>
    </row>
    <row r="152" spans="1:15" s="12" customFormat="1" x14ac:dyDescent="0.2">
      <c r="A152" s="26"/>
      <c r="B152" s="35" t="s">
        <v>373</v>
      </c>
      <c r="C152" s="17" t="s">
        <v>374</v>
      </c>
      <c r="D152" s="18" t="s">
        <v>375</v>
      </c>
      <c r="E152" s="17" t="s">
        <v>376</v>
      </c>
      <c r="F152" s="17" t="s">
        <v>377</v>
      </c>
      <c r="G152" s="30" t="s">
        <v>378</v>
      </c>
      <c r="H152" s="30" t="s">
        <v>379</v>
      </c>
      <c r="I152" s="1"/>
      <c r="J152" s="136">
        <f>H153*J4</f>
        <v>74.438999999999993</v>
      </c>
      <c r="K152" s="1"/>
      <c r="L152" s="1"/>
      <c r="M152" s="1"/>
      <c r="N152" s="1"/>
    </row>
    <row r="153" spans="1:15" s="12" customFormat="1" ht="25.5" x14ac:dyDescent="0.2">
      <c r="A153" s="26"/>
      <c r="B153" s="37" t="str">
        <f t="shared" ref="B153" si="66">B146</f>
        <v>Item</v>
      </c>
      <c r="C153" s="172"/>
      <c r="D153" s="23" t="str">
        <f>D151</f>
        <v>Tomada de piso para duto modulado, sem equipamento interno (tomada), com rosca para  luvas de 2”, corpo em nylon e tampa, anel e arremate em latão. Ref: VL.4.43.5-L da Valeman ou similar.</v>
      </c>
      <c r="E153" s="22" t="s">
        <v>376</v>
      </c>
      <c r="F153" s="24"/>
      <c r="G153" s="31"/>
      <c r="H153" s="31">
        <f t="shared" ref="H153" si="67">H154+H155</f>
        <v>59.551199999999994</v>
      </c>
      <c r="I153" s="1"/>
      <c r="J153" s="135"/>
    </row>
    <row r="154" spans="1:15" ht="27" x14ac:dyDescent="0.2">
      <c r="B154" s="36" t="str">
        <f>B149</f>
        <v>PREÇO MEDIO DE MERCADO</v>
      </c>
      <c r="C154" s="20"/>
      <c r="D154" s="19" t="str">
        <f>D149</f>
        <v xml:space="preserve">PREÇO DO MATERIAL SEM BDI </v>
      </c>
      <c r="E154" s="20" t="s">
        <v>376</v>
      </c>
      <c r="F154" s="21">
        <v>1</v>
      </c>
      <c r="G154" s="28">
        <f>'CPU''s ELÉTRICA'!R41</f>
        <v>41.685839999999992</v>
      </c>
      <c r="H154" s="28">
        <f t="shared" ref="H154:H155" si="68">G154</f>
        <v>41.685839999999992</v>
      </c>
      <c r="I154" s="12"/>
      <c r="J154" s="135"/>
      <c r="K154" s="12"/>
      <c r="L154" s="12"/>
      <c r="M154" s="12"/>
      <c r="N154" s="12"/>
    </row>
    <row r="155" spans="1:15" ht="13.5" x14ac:dyDescent="0.2">
      <c r="B155" s="36"/>
      <c r="C155" s="20"/>
      <c r="D155" s="19" t="str">
        <f>D150</f>
        <v xml:space="preserve">PREÇO MÃO DE OBRA SEM BDI </v>
      </c>
      <c r="E155" s="20" t="s">
        <v>376</v>
      </c>
      <c r="F155" s="21">
        <v>1</v>
      </c>
      <c r="G155" s="28">
        <f>'CPU''s ELÉTRICA'!U41</f>
        <v>17.865359999999999</v>
      </c>
      <c r="H155" s="28">
        <f t="shared" si="68"/>
        <v>17.865359999999999</v>
      </c>
      <c r="I155" s="12"/>
      <c r="K155" s="12"/>
      <c r="L155" s="12"/>
      <c r="M155" s="12"/>
      <c r="N155" s="12"/>
    </row>
    <row r="156" spans="1:15" ht="25.5" x14ac:dyDescent="0.2">
      <c r="A156" s="26"/>
      <c r="B156" s="137" t="s">
        <v>388</v>
      </c>
      <c r="C156" s="138" t="str">
        <f>'CPU''s ELÉTRICA'!B44</f>
        <v>08.01.01.03.01</v>
      </c>
      <c r="D156" s="174" t="str">
        <f>'CPU''s ELÉTRICA'!F44</f>
        <v>Duto duplo tipo “D”, em perfil de alumínio anodizado, dimensões 25x73mm, com duas vias para passagem de cabos, cor branco. Ref: DT 12241.00 da Dutotec ou similar.</v>
      </c>
      <c r="E156" s="140"/>
      <c r="F156" s="140"/>
      <c r="G156" s="141"/>
      <c r="H156" s="141"/>
      <c r="K156" s="12"/>
      <c r="L156" s="12"/>
      <c r="M156" s="12"/>
      <c r="N156" s="12"/>
    </row>
    <row r="157" spans="1:15" s="12" customFormat="1" x14ac:dyDescent="0.2">
      <c r="A157" s="26"/>
      <c r="B157" s="35" t="s">
        <v>373</v>
      </c>
      <c r="C157" s="17" t="s">
        <v>374</v>
      </c>
      <c r="D157" s="18" t="s">
        <v>375</v>
      </c>
      <c r="E157" s="17" t="s">
        <v>376</v>
      </c>
      <c r="F157" s="17" t="s">
        <v>377</v>
      </c>
      <c r="G157" s="30" t="s">
        <v>378</v>
      </c>
      <c r="H157" s="30" t="s">
        <v>379</v>
      </c>
      <c r="I157" s="1"/>
      <c r="J157" s="136">
        <f>H158*J4</f>
        <v>84.365999999999985</v>
      </c>
    </row>
    <row r="158" spans="1:15" s="12" customFormat="1" ht="25.5" x14ac:dyDescent="0.2">
      <c r="A158" s="26"/>
      <c r="B158" s="37" t="str">
        <f>B153</f>
        <v>Item</v>
      </c>
      <c r="C158" s="172"/>
      <c r="D158" s="23" t="str">
        <f>D156</f>
        <v>Duto duplo tipo “D”, em perfil de alumínio anodizado, dimensões 25x73mm, com duas vias para passagem de cabos, cor branco. Ref: DT 12241.00 da Dutotec ou similar.</v>
      </c>
      <c r="E158" s="22" t="s">
        <v>376</v>
      </c>
      <c r="F158" s="24"/>
      <c r="G158" s="31"/>
      <c r="H158" s="31">
        <f t="shared" ref="H158" si="69">H159+H160</f>
        <v>67.492799999999988</v>
      </c>
      <c r="I158" s="1"/>
      <c r="J158" s="135"/>
      <c r="K158" s="1"/>
      <c r="L158" s="1"/>
      <c r="M158" s="1"/>
      <c r="N158" s="1"/>
      <c r="O158" s="1"/>
    </row>
    <row r="159" spans="1:15" s="12" customFormat="1" ht="27.75" customHeight="1" x14ac:dyDescent="0.2">
      <c r="A159" s="26"/>
      <c r="B159" s="36" t="str">
        <f>B154</f>
        <v>PREÇO MEDIO DE MERCADO</v>
      </c>
      <c r="C159" s="20"/>
      <c r="D159" s="19" t="str">
        <f>D154</f>
        <v xml:space="preserve">PREÇO DO MATERIAL SEM BDI </v>
      </c>
      <c r="E159" s="20" t="s">
        <v>376</v>
      </c>
      <c r="F159" s="21">
        <v>1</v>
      </c>
      <c r="G159" s="28">
        <f>'CPU''s ELÉTRICA'!R44</f>
        <v>47.244959999999992</v>
      </c>
      <c r="H159" s="28">
        <f t="shared" ref="H159:H160" si="70">G159</f>
        <v>47.244959999999992</v>
      </c>
      <c r="J159" s="135"/>
      <c r="K159" s="1"/>
      <c r="L159" s="1"/>
      <c r="M159" s="1"/>
      <c r="N159" s="1"/>
      <c r="O159" s="1"/>
    </row>
    <row r="160" spans="1:15" s="12" customFormat="1" ht="13.5" x14ac:dyDescent="0.2">
      <c r="A160" s="26"/>
      <c r="B160" s="36"/>
      <c r="C160" s="20"/>
      <c r="D160" s="19" t="str">
        <f>D155</f>
        <v xml:space="preserve">PREÇO MÃO DE OBRA SEM BDI </v>
      </c>
      <c r="E160" s="20" t="s">
        <v>376</v>
      </c>
      <c r="F160" s="21">
        <v>1</v>
      </c>
      <c r="G160" s="28">
        <f>'CPU''s ELÉTRICA'!U44</f>
        <v>20.247839999999997</v>
      </c>
      <c r="H160" s="28">
        <f t="shared" si="70"/>
        <v>20.247839999999997</v>
      </c>
      <c r="J160" s="1"/>
      <c r="K160" s="1"/>
      <c r="L160" s="1"/>
      <c r="M160" s="1"/>
      <c r="N160" s="1"/>
      <c r="O160" s="1"/>
    </row>
    <row r="161" spans="1:15" s="12" customFormat="1" ht="25.5" x14ac:dyDescent="0.2">
      <c r="A161" s="26"/>
      <c r="B161" s="137" t="s">
        <v>388</v>
      </c>
      <c r="C161" s="138" t="str">
        <f>'CPU''s ELÉTRICA'!B45</f>
        <v>08.01.01.03.02</v>
      </c>
      <c r="D161" s="174" t="str">
        <f>'CPU''s ELÉTRICA'!F45</f>
        <v>Tampa plana lisa para duto, em perfil de alumínio anodizado pintado na cor branca, largura de 73mm. Ref: DT 15140.00 da Dutotec ou similar.</v>
      </c>
      <c r="E161" s="140"/>
      <c r="F161" s="140"/>
      <c r="G161" s="141"/>
      <c r="H161" s="141"/>
      <c r="I161" s="1"/>
      <c r="J161" s="1"/>
    </row>
    <row r="162" spans="1:15" s="12" customFormat="1" x14ac:dyDescent="0.2">
      <c r="A162" s="26"/>
      <c r="B162" s="35" t="s">
        <v>373</v>
      </c>
      <c r="C162" s="17" t="s">
        <v>374</v>
      </c>
      <c r="D162" s="18" t="s">
        <v>375</v>
      </c>
      <c r="E162" s="17" t="s">
        <v>376</v>
      </c>
      <c r="F162" s="17" t="s">
        <v>377</v>
      </c>
      <c r="G162" s="30" t="s">
        <v>378</v>
      </c>
      <c r="H162" s="30" t="s">
        <v>379</v>
      </c>
      <c r="I162" s="1"/>
      <c r="J162" s="136">
        <f>H163*J4</f>
        <v>35.540999999999997</v>
      </c>
    </row>
    <row r="163" spans="1:15" ht="25.5" x14ac:dyDescent="0.2">
      <c r="B163" s="37" t="str">
        <f t="shared" ref="B163" si="71">B156</f>
        <v>Item</v>
      </c>
      <c r="C163" s="172"/>
      <c r="D163" s="23" t="str">
        <f>D161</f>
        <v>Tampa plana lisa para duto, em perfil de alumínio anodizado pintado na cor branca, largura de 73mm. Ref: DT 15140.00 da Dutotec ou similar.</v>
      </c>
      <c r="E163" s="22" t="s">
        <v>376</v>
      </c>
      <c r="F163" s="24"/>
      <c r="G163" s="31"/>
      <c r="H163" s="31">
        <f t="shared" ref="H163" si="72">H164+H165</f>
        <v>28.4328</v>
      </c>
      <c r="J163" s="135"/>
      <c r="K163" s="12"/>
      <c r="L163" s="12"/>
      <c r="M163" s="12"/>
      <c r="N163" s="12"/>
      <c r="O163" s="12"/>
    </row>
    <row r="164" spans="1:15" ht="27" x14ac:dyDescent="0.2">
      <c r="B164" s="36" t="str">
        <f>B159</f>
        <v>PREÇO MEDIO DE MERCADO</v>
      </c>
      <c r="C164" s="20"/>
      <c r="D164" s="19" t="str">
        <f>D159</f>
        <v xml:space="preserve">PREÇO DO MATERIAL SEM BDI </v>
      </c>
      <c r="E164" s="20" t="s">
        <v>376</v>
      </c>
      <c r="F164" s="21">
        <v>1</v>
      </c>
      <c r="G164" s="28">
        <f>'CPU''s ELÉTRICA'!R45</f>
        <v>19.90296</v>
      </c>
      <c r="H164" s="28">
        <f t="shared" ref="H164:H165" si="73">G164</f>
        <v>19.90296</v>
      </c>
      <c r="I164" s="12"/>
      <c r="J164" s="135"/>
      <c r="O164" s="12"/>
    </row>
    <row r="165" spans="1:15" ht="13.5" x14ac:dyDescent="0.2">
      <c r="B165" s="36"/>
      <c r="C165" s="20"/>
      <c r="D165" s="19" t="str">
        <f>D160</f>
        <v xml:space="preserve">PREÇO MÃO DE OBRA SEM BDI </v>
      </c>
      <c r="E165" s="20" t="s">
        <v>376</v>
      </c>
      <c r="F165" s="21">
        <v>1</v>
      </c>
      <c r="G165" s="28">
        <f>'CPU''s ELÉTRICA'!U45</f>
        <v>8.5298400000000001</v>
      </c>
      <c r="H165" s="28">
        <f t="shared" si="73"/>
        <v>8.5298400000000001</v>
      </c>
      <c r="I165" s="12"/>
      <c r="O165" s="12"/>
    </row>
    <row r="166" spans="1:15" s="12" customFormat="1" ht="25.5" x14ac:dyDescent="0.2">
      <c r="A166" s="26"/>
      <c r="B166" s="137" t="s">
        <v>388</v>
      </c>
      <c r="C166" s="138" t="str">
        <f>'CPU''s ELÉTRICA'!B46</f>
        <v>08.01.01.03.03</v>
      </c>
      <c r="D166" s="174" t="str">
        <f>'CPU''s ELÉTRICA'!F46</f>
        <v>Curva vertical interna, em alumínio anodizado pintado na cor branca, R=30mm, largura de 73mm, com um septo. Ref: DT 38040.30 da Dutotec ou similar.</v>
      </c>
      <c r="E166" s="140"/>
      <c r="F166" s="140"/>
      <c r="G166" s="141"/>
      <c r="H166" s="141"/>
      <c r="I166" s="1"/>
      <c r="J166" s="1"/>
      <c r="K166" s="1"/>
      <c r="L166" s="1"/>
      <c r="M166" s="1"/>
      <c r="N166" s="1"/>
      <c r="O166" s="1"/>
    </row>
    <row r="167" spans="1:15" s="12" customFormat="1" x14ac:dyDescent="0.2">
      <c r="A167" s="26"/>
      <c r="B167" s="35" t="s">
        <v>373</v>
      </c>
      <c r="C167" s="17" t="s">
        <v>374</v>
      </c>
      <c r="D167" s="18" t="s">
        <v>375</v>
      </c>
      <c r="E167" s="17" t="s">
        <v>376</v>
      </c>
      <c r="F167" s="17" t="s">
        <v>377</v>
      </c>
      <c r="G167" s="30" t="s">
        <v>378</v>
      </c>
      <c r="H167" s="30" t="s">
        <v>379</v>
      </c>
      <c r="I167" s="1"/>
      <c r="J167" s="136">
        <f>H168*J4</f>
        <v>35.262</v>
      </c>
      <c r="O167" s="1"/>
    </row>
    <row r="168" spans="1:15" s="12" customFormat="1" ht="25.5" x14ac:dyDescent="0.2">
      <c r="A168" s="26"/>
      <c r="B168" s="37" t="str">
        <f t="shared" ref="B168" si="74">B161</f>
        <v>Item</v>
      </c>
      <c r="C168" s="172"/>
      <c r="D168" s="23" t="str">
        <f>D166</f>
        <v>Curva vertical interna, em alumínio anodizado pintado na cor branca, R=30mm, largura de 73mm, com um septo. Ref: DT 38040.30 da Dutotec ou similar.</v>
      </c>
      <c r="E168" s="22" t="s">
        <v>376</v>
      </c>
      <c r="F168" s="24"/>
      <c r="G168" s="31"/>
      <c r="H168" s="31">
        <f t="shared" ref="H168" si="75">H169+H170</f>
        <v>28.209600000000002</v>
      </c>
      <c r="I168" s="1"/>
      <c r="J168" s="135"/>
      <c r="O168" s="1"/>
    </row>
    <row r="169" spans="1:15" s="12" customFormat="1" ht="27" x14ac:dyDescent="0.2">
      <c r="A169" s="26"/>
      <c r="B169" s="36" t="str">
        <f>B164</f>
        <v>PREÇO MEDIO DE MERCADO</v>
      </c>
      <c r="C169" s="20"/>
      <c r="D169" s="19" t="str">
        <f>'CPU''s ELE'!D164</f>
        <v xml:space="preserve">PREÇO DO MATERIAL SEM BDI </v>
      </c>
      <c r="E169" s="20" t="s">
        <v>376</v>
      </c>
      <c r="F169" s="21">
        <v>1</v>
      </c>
      <c r="G169" s="28">
        <f>'CPU''s ELÉTRICA'!R46</f>
        <v>19.74672</v>
      </c>
      <c r="H169" s="28">
        <f t="shared" ref="H169:H170" si="76">G169</f>
        <v>19.74672</v>
      </c>
      <c r="J169" s="135"/>
    </row>
    <row r="170" spans="1:15" s="12" customFormat="1" ht="13.5" x14ac:dyDescent="0.2">
      <c r="A170" s="26"/>
      <c r="B170" s="36"/>
      <c r="C170" s="20"/>
      <c r="D170" s="19" t="str">
        <f>D165</f>
        <v xml:space="preserve">PREÇO MÃO DE OBRA SEM BDI </v>
      </c>
      <c r="E170" s="20" t="s">
        <v>376</v>
      </c>
      <c r="F170" s="21">
        <v>1</v>
      </c>
      <c r="G170" s="28">
        <f>'CPU''s ELÉTRICA'!U46</f>
        <v>8.4628800000000002</v>
      </c>
      <c r="H170" s="28">
        <f t="shared" si="76"/>
        <v>8.4628800000000002</v>
      </c>
      <c r="J170" s="1"/>
      <c r="K170" s="1"/>
      <c r="L170" s="1"/>
      <c r="M170" s="1"/>
      <c r="N170" s="1"/>
    </row>
    <row r="171" spans="1:15" ht="25.5" x14ac:dyDescent="0.2">
      <c r="B171" s="137" t="s">
        <v>388</v>
      </c>
      <c r="C171" s="138" t="str">
        <f>'CPU''s ELÉTRICA'!B47</f>
        <v>08.01.01.03.04</v>
      </c>
      <c r="D171" s="174" t="str">
        <f>'CPU''s ELÉTRICA'!F47</f>
        <v>Tampa terminal standard, para fechamento de duto de alumínio, em plástico ABS na cor branca, dimensões 25x73mm. Ref: DT 49140.00 da Dutotec ou similar.</v>
      </c>
      <c r="E171" s="140"/>
      <c r="F171" s="140"/>
      <c r="G171" s="141"/>
      <c r="H171" s="141"/>
      <c r="O171" s="12"/>
    </row>
    <row r="172" spans="1:15" x14ac:dyDescent="0.2">
      <c r="B172" s="35" t="s">
        <v>373</v>
      </c>
      <c r="C172" s="17" t="s">
        <v>374</v>
      </c>
      <c r="D172" s="18" t="s">
        <v>375</v>
      </c>
      <c r="E172" s="17" t="s">
        <v>376</v>
      </c>
      <c r="F172" s="17" t="s">
        <v>377</v>
      </c>
      <c r="G172" s="30" t="s">
        <v>378</v>
      </c>
      <c r="H172" s="30" t="s">
        <v>379</v>
      </c>
      <c r="J172" s="136">
        <f>H173*J4</f>
        <v>11.439000000000002</v>
      </c>
      <c r="O172" s="12"/>
    </row>
    <row r="173" spans="1:15" ht="25.5" x14ac:dyDescent="0.2">
      <c r="B173" s="37" t="str">
        <f t="shared" ref="B173" si="77">B166</f>
        <v>Item</v>
      </c>
      <c r="C173" s="172"/>
      <c r="D173" s="23" t="str">
        <f>D171</f>
        <v>Tampa terminal standard, para fechamento de duto de alumínio, em plástico ABS na cor branca, dimensões 25x73mm. Ref: DT 49140.00 da Dutotec ou similar.</v>
      </c>
      <c r="E173" s="22" t="s">
        <v>376</v>
      </c>
      <c r="F173" s="24"/>
      <c r="G173" s="31"/>
      <c r="H173" s="31">
        <f t="shared" ref="H173" si="78">H174+H175</f>
        <v>9.1512000000000011</v>
      </c>
      <c r="J173" s="136"/>
      <c r="K173" s="12"/>
      <c r="L173" s="12"/>
      <c r="M173" s="12"/>
      <c r="N173" s="12"/>
      <c r="O173" s="12"/>
    </row>
    <row r="174" spans="1:15" s="12" customFormat="1" ht="27" x14ac:dyDescent="0.2">
      <c r="A174" s="26"/>
      <c r="B174" s="36" t="str">
        <f>B169</f>
        <v>PREÇO MEDIO DE MERCADO</v>
      </c>
      <c r="C174" s="20"/>
      <c r="D174" s="19" t="str">
        <f>D169</f>
        <v xml:space="preserve">PREÇO DO MATERIAL SEM BDI </v>
      </c>
      <c r="E174" s="20" t="s">
        <v>376</v>
      </c>
      <c r="F174" s="21">
        <v>1</v>
      </c>
      <c r="G174" s="28">
        <f>'CPU''s ELÉTRICA'!R47</f>
        <v>6.4058400000000004</v>
      </c>
      <c r="H174" s="28">
        <f t="shared" ref="H174:H175" si="79">G174</f>
        <v>6.4058400000000004</v>
      </c>
      <c r="J174" s="136"/>
    </row>
    <row r="175" spans="1:15" s="12" customFormat="1" ht="13.5" x14ac:dyDescent="0.2">
      <c r="A175" s="26"/>
      <c r="B175" s="36"/>
      <c r="C175" s="20"/>
      <c r="D175" s="19" t="str">
        <f>D170</f>
        <v xml:space="preserve">PREÇO MÃO DE OBRA SEM BDI </v>
      </c>
      <c r="E175" s="20" t="s">
        <v>376</v>
      </c>
      <c r="F175" s="21">
        <v>1</v>
      </c>
      <c r="G175" s="28">
        <f>'CPU''s ELÉTRICA'!U47</f>
        <v>2.7453600000000002</v>
      </c>
      <c r="H175" s="28">
        <f t="shared" si="79"/>
        <v>2.7453600000000002</v>
      </c>
      <c r="J175" s="136"/>
      <c r="O175" s="1"/>
    </row>
    <row r="176" spans="1:15" s="12" customFormat="1" x14ac:dyDescent="0.2">
      <c r="A176" s="26"/>
      <c r="B176" s="137" t="s">
        <v>388</v>
      </c>
      <c r="C176" s="138" t="str">
        <f>'CPU''s ELÉTRICA'!B48</f>
        <v>08.01.01.03.05</v>
      </c>
      <c r="D176" s="139" t="str">
        <f>'CPU''s ELÉTRICA'!F48</f>
        <v>Porta equipamentos para três blocos tipo Pial Legrand, em plástico ABS na cor branca. Ref: DT 64440.00 da Dutotec ou similar.</v>
      </c>
      <c r="E176" s="140"/>
      <c r="F176" s="140"/>
      <c r="G176" s="141"/>
      <c r="H176" s="141"/>
      <c r="I176" s="1"/>
      <c r="J176" s="136">
        <f>H178*J4</f>
        <v>31.571999999999996</v>
      </c>
      <c r="O176" s="1"/>
    </row>
    <row r="177" spans="1:15" s="12" customFormat="1" x14ac:dyDescent="0.2">
      <c r="A177" s="26"/>
      <c r="B177" s="35" t="s">
        <v>373</v>
      </c>
      <c r="C177" s="17" t="s">
        <v>374</v>
      </c>
      <c r="D177" s="18" t="s">
        <v>375</v>
      </c>
      <c r="E177" s="17" t="s">
        <v>376</v>
      </c>
      <c r="F177" s="17" t="s">
        <v>377</v>
      </c>
      <c r="G177" s="30" t="s">
        <v>378</v>
      </c>
      <c r="H177" s="30" t="s">
        <v>379</v>
      </c>
      <c r="I177" s="1"/>
      <c r="J177" s="136"/>
      <c r="O177" s="1"/>
    </row>
    <row r="178" spans="1:15" s="12" customFormat="1" ht="25.5" x14ac:dyDescent="0.2">
      <c r="A178" s="26"/>
      <c r="B178" s="37" t="str">
        <f t="shared" ref="B178" si="80">B171</f>
        <v>Item</v>
      </c>
      <c r="C178" s="172"/>
      <c r="D178" s="23" t="str">
        <f>D176</f>
        <v>Porta equipamentos para três blocos tipo Pial Legrand, em plástico ABS na cor branca. Ref: DT 64440.00 da Dutotec ou similar.</v>
      </c>
      <c r="E178" s="22" t="s">
        <v>376</v>
      </c>
      <c r="F178" s="24"/>
      <c r="G178" s="31"/>
      <c r="H178" s="31">
        <f t="shared" ref="H178" si="81">H179+H180</f>
        <v>25.257599999999996</v>
      </c>
      <c r="I178" s="1"/>
      <c r="J178" s="136"/>
    </row>
    <row r="179" spans="1:15" s="12" customFormat="1" ht="27" x14ac:dyDescent="0.2">
      <c r="A179" s="26"/>
      <c r="B179" s="36" t="str">
        <f>B174</f>
        <v>PREÇO MEDIO DE MERCADO</v>
      </c>
      <c r="C179" s="20"/>
      <c r="D179" s="19" t="str">
        <f>D174</f>
        <v xml:space="preserve">PREÇO DO MATERIAL SEM BDI </v>
      </c>
      <c r="E179" s="20" t="s">
        <v>376</v>
      </c>
      <c r="F179" s="21">
        <v>1</v>
      </c>
      <c r="G179" s="28">
        <f>'CPU''s ELÉTRICA'!R48</f>
        <v>17.680319999999998</v>
      </c>
      <c r="H179" s="28">
        <f t="shared" ref="H179:H180" si="82">G179</f>
        <v>17.680319999999998</v>
      </c>
      <c r="J179" s="136"/>
    </row>
    <row r="180" spans="1:15" ht="13.5" x14ac:dyDescent="0.2">
      <c r="B180" s="36"/>
      <c r="C180" s="20"/>
      <c r="D180" s="19" t="str">
        <f>D175</f>
        <v xml:space="preserve">PREÇO MÃO DE OBRA SEM BDI </v>
      </c>
      <c r="E180" s="20" t="s">
        <v>376</v>
      </c>
      <c r="F180" s="21">
        <v>1</v>
      </c>
      <c r="G180" s="28">
        <f>'CPU''s ELÉTRICA'!U48</f>
        <v>7.57728</v>
      </c>
      <c r="H180" s="28">
        <f t="shared" si="82"/>
        <v>7.57728</v>
      </c>
      <c r="I180" s="12"/>
      <c r="J180" s="136"/>
      <c r="O180" s="12"/>
    </row>
    <row r="181" spans="1:15" x14ac:dyDescent="0.2">
      <c r="B181" s="137" t="s">
        <v>388</v>
      </c>
      <c r="C181" s="138" t="str">
        <f>'CPU''s ELÉTRICA'!B49</f>
        <v>08.01.01.03.06</v>
      </c>
      <c r="D181" s="139" t="str">
        <f>'CPU''s ELÉTRICA'!F49</f>
        <v>Porta equipamentos para três portas RJ45 sem colar tipo Keystone, em plástico ABS na cor branca. Ref: DT 62242.00 da Dutotec ou similar.</v>
      </c>
      <c r="E181" s="140"/>
      <c r="F181" s="140"/>
      <c r="G181" s="141"/>
      <c r="H181" s="141"/>
      <c r="J181" s="136">
        <f>H183*J4</f>
        <v>31.148999999999994</v>
      </c>
    </row>
    <row r="182" spans="1:15" x14ac:dyDescent="0.2">
      <c r="A182" s="26"/>
      <c r="B182" s="35" t="s">
        <v>373</v>
      </c>
      <c r="C182" s="17" t="s">
        <v>374</v>
      </c>
      <c r="D182" s="18" t="s">
        <v>375</v>
      </c>
      <c r="E182" s="17" t="s">
        <v>376</v>
      </c>
      <c r="F182" s="17" t="s">
        <v>377</v>
      </c>
      <c r="G182" s="30" t="s">
        <v>378</v>
      </c>
      <c r="H182" s="30" t="s">
        <v>379</v>
      </c>
      <c r="J182" s="136"/>
    </row>
    <row r="183" spans="1:15" s="12" customFormat="1" ht="25.5" x14ac:dyDescent="0.2">
      <c r="A183" s="26"/>
      <c r="B183" s="37" t="str">
        <f t="shared" ref="B183" si="83">B176</f>
        <v>Item</v>
      </c>
      <c r="C183" s="172"/>
      <c r="D183" s="23" t="str">
        <f>D181</f>
        <v>Porta equipamentos para três portas RJ45 sem colar tipo Keystone, em plástico ABS na cor branca. Ref: DT 62242.00 da Dutotec ou similar.</v>
      </c>
      <c r="E183" s="22" t="s">
        <v>376</v>
      </c>
      <c r="F183" s="24"/>
      <c r="G183" s="31"/>
      <c r="H183" s="31">
        <f t="shared" ref="H183" si="84">H184+H185</f>
        <v>24.919199999999996</v>
      </c>
      <c r="I183" s="1"/>
      <c r="J183" s="136"/>
      <c r="O183" s="1"/>
    </row>
    <row r="184" spans="1:15" s="12" customFormat="1" ht="27" x14ac:dyDescent="0.2">
      <c r="A184" s="26"/>
      <c r="B184" s="36" t="str">
        <f>B179</f>
        <v>PREÇO MEDIO DE MERCADO</v>
      </c>
      <c r="C184" s="20"/>
      <c r="D184" s="19" t="str">
        <f>D179</f>
        <v xml:space="preserve">PREÇO DO MATERIAL SEM BDI </v>
      </c>
      <c r="E184" s="20" t="s">
        <v>376</v>
      </c>
      <c r="F184" s="21">
        <v>1</v>
      </c>
      <c r="G184" s="28">
        <f>'CPU''s ELÉTRICA'!R49</f>
        <v>17.443439999999999</v>
      </c>
      <c r="H184" s="28">
        <f t="shared" ref="H184:H185" si="85">G184</f>
        <v>17.443439999999999</v>
      </c>
      <c r="J184" s="136"/>
      <c r="K184" s="1"/>
      <c r="L184" s="1"/>
      <c r="M184" s="1"/>
      <c r="N184" s="1"/>
    </row>
    <row r="185" spans="1:15" s="12" customFormat="1" ht="13.5" x14ac:dyDescent="0.2">
      <c r="A185" s="26"/>
      <c r="B185" s="36"/>
      <c r="C185" s="20"/>
      <c r="D185" s="19" t="str">
        <f>D180</f>
        <v xml:space="preserve">PREÇO MÃO DE OBRA SEM BDI </v>
      </c>
      <c r="E185" s="20" t="s">
        <v>376</v>
      </c>
      <c r="F185" s="21">
        <v>1</v>
      </c>
      <c r="G185" s="28">
        <f>'CPU''s ELÉTRICA'!U49</f>
        <v>7.4757599999999993</v>
      </c>
      <c r="H185" s="28">
        <f t="shared" si="85"/>
        <v>7.4757599999999993</v>
      </c>
      <c r="J185" s="136"/>
      <c r="K185" s="1"/>
      <c r="L185" s="1"/>
      <c r="M185" s="1"/>
      <c r="N185" s="1"/>
    </row>
    <row r="186" spans="1:15" x14ac:dyDescent="0.2">
      <c r="B186" s="137" t="s">
        <v>388</v>
      </c>
      <c r="C186" s="138" t="str">
        <f>'CPU''s ELÉTRICA'!B52</f>
        <v>08.01.01.04.01</v>
      </c>
      <c r="D186" s="139" t="str">
        <f>'CPU''s ELÉTRICA'!F52</f>
        <v>Execução de instalação de luminária retangular de embutir 2x18W LED (tipo fluorescente tubular) e respectivas lâmpadas.</v>
      </c>
      <c r="E186" s="140"/>
      <c r="F186" s="140"/>
      <c r="G186" s="141"/>
      <c r="H186" s="141"/>
      <c r="J186" s="136">
        <f>H188*J4</f>
        <v>19.565999999999999</v>
      </c>
      <c r="O186" s="12"/>
    </row>
    <row r="187" spans="1:15" x14ac:dyDescent="0.2">
      <c r="B187" s="35" t="s">
        <v>373</v>
      </c>
      <c r="C187" s="17" t="s">
        <v>374</v>
      </c>
      <c r="D187" s="18" t="s">
        <v>375</v>
      </c>
      <c r="E187" s="17" t="s">
        <v>376</v>
      </c>
      <c r="F187" s="17" t="s">
        <v>377</v>
      </c>
      <c r="G187" s="30" t="s">
        <v>378</v>
      </c>
      <c r="H187" s="30" t="s">
        <v>379</v>
      </c>
      <c r="J187" s="136"/>
    </row>
    <row r="188" spans="1:15" ht="25.5" x14ac:dyDescent="0.2">
      <c r="A188" s="26"/>
      <c r="B188" s="37" t="str">
        <f t="shared" ref="B188" si="86">B181</f>
        <v>Item</v>
      </c>
      <c r="C188" s="172"/>
      <c r="D188" s="23" t="str">
        <f>D186</f>
        <v>Execução de instalação de luminária retangular de embutir 2x18W LED (tipo fluorescente tubular) e respectivas lâmpadas.</v>
      </c>
      <c r="E188" s="22" t="s">
        <v>376</v>
      </c>
      <c r="F188" s="24"/>
      <c r="G188" s="31"/>
      <c r="H188" s="31">
        <f t="shared" ref="H188" si="87">H189+H190</f>
        <v>15.652799999999999</v>
      </c>
      <c r="J188" s="136"/>
    </row>
    <row r="189" spans="1:15" s="12" customFormat="1" ht="27" x14ac:dyDescent="0.2">
      <c r="A189" s="26"/>
      <c r="B189" s="36" t="str">
        <f>B184</f>
        <v>PREÇO MEDIO DE MERCADO</v>
      </c>
      <c r="C189" s="20"/>
      <c r="D189" s="19" t="str">
        <f>D184</f>
        <v xml:space="preserve">PREÇO DO MATERIAL SEM BDI </v>
      </c>
      <c r="E189" s="20" t="s">
        <v>376</v>
      </c>
      <c r="F189" s="21">
        <v>1</v>
      </c>
      <c r="G189" s="28">
        <f>'CPU''s ELÉTRICA'!R52</f>
        <v>10.956959999999999</v>
      </c>
      <c r="H189" s="28">
        <f t="shared" ref="H189:H190" si="88">G189</f>
        <v>10.956959999999999</v>
      </c>
      <c r="J189" s="136"/>
      <c r="K189" s="1"/>
      <c r="L189" s="1"/>
      <c r="M189" s="1"/>
      <c r="N189" s="1"/>
      <c r="O189" s="1"/>
    </row>
    <row r="190" spans="1:15" s="12" customFormat="1" ht="13.5" x14ac:dyDescent="0.2">
      <c r="A190" s="26"/>
      <c r="B190" s="36"/>
      <c r="C190" s="20"/>
      <c r="D190" s="19" t="str">
        <f>D185</f>
        <v xml:space="preserve">PREÇO MÃO DE OBRA SEM BDI </v>
      </c>
      <c r="E190" s="20" t="s">
        <v>376</v>
      </c>
      <c r="F190" s="21">
        <v>1</v>
      </c>
      <c r="G190" s="28">
        <f>'CPU''s ELÉTRICA'!U52</f>
        <v>4.6958399999999996</v>
      </c>
      <c r="H190" s="28">
        <f t="shared" si="88"/>
        <v>4.6958399999999996</v>
      </c>
      <c r="J190" s="136"/>
      <c r="K190" s="1"/>
      <c r="L190" s="1"/>
      <c r="M190" s="1"/>
      <c r="N190" s="1"/>
    </row>
    <row r="191" spans="1:15" s="12" customFormat="1" x14ac:dyDescent="0.2">
      <c r="A191" s="26"/>
      <c r="B191" s="137" t="s">
        <v>388</v>
      </c>
      <c r="C191" s="138" t="str">
        <f>'CPU''s ELÉTRICA'!B53</f>
        <v>08.01.01.04.02</v>
      </c>
      <c r="D191" s="139" t="str">
        <f>'CPU''s ELÉTRICA'!F53</f>
        <v>Execução de instalação de luminária quadrada de embutir 2x10W LED (tipo Plafon) e respectivas lâmpadas.</v>
      </c>
      <c r="E191" s="140"/>
      <c r="F191" s="140"/>
      <c r="G191" s="141"/>
      <c r="H191" s="141"/>
      <c r="I191" s="1"/>
      <c r="J191" s="136">
        <f>H193*J4</f>
        <v>19.565999999999999</v>
      </c>
      <c r="K191" s="1"/>
      <c r="L191" s="1"/>
      <c r="M191" s="1"/>
      <c r="N191" s="1"/>
    </row>
    <row r="192" spans="1:15" x14ac:dyDescent="0.2">
      <c r="B192" s="35" t="s">
        <v>373</v>
      </c>
      <c r="C192" s="17" t="s">
        <v>374</v>
      </c>
      <c r="D192" s="18" t="s">
        <v>375</v>
      </c>
      <c r="E192" s="17" t="s">
        <v>376</v>
      </c>
      <c r="F192" s="17" t="s">
        <v>377</v>
      </c>
      <c r="G192" s="30" t="s">
        <v>378</v>
      </c>
      <c r="H192" s="30" t="s">
        <v>379</v>
      </c>
      <c r="J192" s="136"/>
      <c r="O192" s="12"/>
    </row>
    <row r="193" spans="1:15" x14ac:dyDescent="0.2">
      <c r="B193" s="37" t="str">
        <f t="shared" ref="B193" si="89">B186</f>
        <v>Item</v>
      </c>
      <c r="C193" s="172"/>
      <c r="D193" s="23" t="str">
        <f>D191</f>
        <v>Execução de instalação de luminária quadrada de embutir 2x10W LED (tipo Plafon) e respectivas lâmpadas.</v>
      </c>
      <c r="E193" s="22" t="s">
        <v>376</v>
      </c>
      <c r="F193" s="24"/>
      <c r="G193" s="31"/>
      <c r="H193" s="31">
        <f t="shared" ref="H193" si="90">H194+H195</f>
        <v>15.652799999999999</v>
      </c>
      <c r="J193" s="136"/>
      <c r="K193" s="12"/>
      <c r="L193" s="12"/>
      <c r="M193" s="12"/>
      <c r="N193" s="12"/>
      <c r="O193" s="12"/>
    </row>
    <row r="194" spans="1:15" ht="27" x14ac:dyDescent="0.2">
      <c r="A194" s="26"/>
      <c r="B194" s="36" t="str">
        <f>B189</f>
        <v>PREÇO MEDIO DE MERCADO</v>
      </c>
      <c r="C194" s="20"/>
      <c r="D194" s="19" t="str">
        <f>D189</f>
        <v xml:space="preserve">PREÇO DO MATERIAL SEM BDI </v>
      </c>
      <c r="E194" s="20" t="s">
        <v>376</v>
      </c>
      <c r="F194" s="21">
        <v>1</v>
      </c>
      <c r="G194" s="28">
        <f>'CPU''s ELÉTRICA'!R53</f>
        <v>10.956959999999999</v>
      </c>
      <c r="H194" s="28">
        <f t="shared" ref="H194:H195" si="91">G194</f>
        <v>10.956959999999999</v>
      </c>
      <c r="I194" s="12"/>
      <c r="J194" s="136"/>
      <c r="K194" s="12"/>
      <c r="L194" s="12"/>
      <c r="M194" s="12"/>
      <c r="N194" s="12"/>
    </row>
    <row r="195" spans="1:15" s="12" customFormat="1" ht="13.5" x14ac:dyDescent="0.2">
      <c r="A195" s="26"/>
      <c r="B195" s="36"/>
      <c r="C195" s="20"/>
      <c r="D195" s="19" t="str">
        <f>D190</f>
        <v xml:space="preserve">PREÇO MÃO DE OBRA SEM BDI </v>
      </c>
      <c r="E195" s="20" t="s">
        <v>376</v>
      </c>
      <c r="F195" s="21">
        <v>1</v>
      </c>
      <c r="G195" s="28">
        <f>'CPU''s ELÉTRICA'!U53</f>
        <v>4.6958399999999996</v>
      </c>
      <c r="H195" s="28">
        <f t="shared" si="91"/>
        <v>4.6958399999999996</v>
      </c>
      <c r="J195" s="136"/>
      <c r="K195" s="1"/>
      <c r="L195" s="1"/>
      <c r="M195" s="1"/>
      <c r="N195" s="1"/>
      <c r="O195" s="1"/>
    </row>
    <row r="196" spans="1:15" s="12" customFormat="1" x14ac:dyDescent="0.2">
      <c r="A196" s="26"/>
      <c r="B196" s="137" t="s">
        <v>388</v>
      </c>
      <c r="C196" s="138" t="str">
        <f>'CPU''s ELÉTRICA'!B54</f>
        <v>08.01.01.04.03</v>
      </c>
      <c r="D196" s="139" t="str">
        <f>'CPU''s ELÉTRICA'!F54</f>
        <v>Fornecimento e instalação de Fita LED com driver reator de 30w, bivolt, autoadesiva, tom amarelado, comprimento de 5,0m, para instalação em painel vertical.</v>
      </c>
      <c r="E196" s="140"/>
      <c r="F196" s="140"/>
      <c r="G196" s="141"/>
      <c r="H196" s="141"/>
      <c r="I196" s="1"/>
      <c r="J196" s="136">
        <f>H198*J4</f>
        <v>175.75199999999998</v>
      </c>
      <c r="K196" s="1"/>
      <c r="L196" s="1"/>
      <c r="M196" s="1"/>
      <c r="N196" s="1"/>
      <c r="O196" s="1"/>
    </row>
    <row r="197" spans="1:15" s="12" customFormat="1" x14ac:dyDescent="0.2">
      <c r="A197" s="26"/>
      <c r="B197" s="35" t="s">
        <v>373</v>
      </c>
      <c r="C197" s="17" t="s">
        <v>374</v>
      </c>
      <c r="D197" s="18" t="s">
        <v>375</v>
      </c>
      <c r="E197" s="17" t="s">
        <v>376</v>
      </c>
      <c r="F197" s="17" t="s">
        <v>377</v>
      </c>
      <c r="G197" s="30" t="s">
        <v>378</v>
      </c>
      <c r="H197" s="30" t="s">
        <v>379</v>
      </c>
      <c r="I197" s="1"/>
      <c r="J197" s="136"/>
      <c r="K197" s="1"/>
      <c r="L197" s="1"/>
      <c r="M197" s="1"/>
      <c r="N197" s="1"/>
    </row>
    <row r="198" spans="1:15" s="12" customFormat="1" ht="25.5" x14ac:dyDescent="0.2">
      <c r="A198" s="26"/>
      <c r="B198" s="37" t="str">
        <f t="shared" ref="B198" si="92">B191</f>
        <v>Item</v>
      </c>
      <c r="C198" s="172"/>
      <c r="D198" s="23" t="str">
        <f>D196</f>
        <v>Fornecimento e instalação de Fita LED com driver reator de 30w, bivolt, autoadesiva, tom amarelado, comprimento de 5,0m, para instalação em painel vertical.</v>
      </c>
      <c r="E198" s="22" t="s">
        <v>376</v>
      </c>
      <c r="F198" s="24"/>
      <c r="G198" s="31"/>
      <c r="H198" s="31">
        <f t="shared" ref="H198" si="93">H199+H200</f>
        <v>140.60159999999999</v>
      </c>
      <c r="I198" s="1"/>
      <c r="J198" s="136"/>
      <c r="K198" s="1"/>
      <c r="L198" s="1"/>
      <c r="M198" s="1"/>
      <c r="N198" s="1"/>
    </row>
    <row r="199" spans="1:15" ht="27" x14ac:dyDescent="0.2">
      <c r="B199" s="36" t="str">
        <f>B194</f>
        <v>PREÇO MEDIO DE MERCADO</v>
      </c>
      <c r="C199" s="20"/>
      <c r="D199" s="19" t="str">
        <f>D194</f>
        <v xml:space="preserve">PREÇO DO MATERIAL SEM BDI </v>
      </c>
      <c r="E199" s="20" t="s">
        <v>376</v>
      </c>
      <c r="F199" s="21">
        <v>1</v>
      </c>
      <c r="G199" s="28">
        <f>'CPU''s ELÉTRICA'!R54</f>
        <v>98.421119999999988</v>
      </c>
      <c r="H199" s="28">
        <f t="shared" ref="H199:H200" si="94">G199</f>
        <v>98.421119999999988</v>
      </c>
      <c r="I199" s="12"/>
      <c r="J199" s="136"/>
      <c r="K199" s="12"/>
      <c r="L199" s="147"/>
      <c r="M199" s="12"/>
      <c r="N199" s="12"/>
      <c r="O199" s="12"/>
    </row>
    <row r="200" spans="1:15" ht="13.5" x14ac:dyDescent="0.2">
      <c r="B200" s="36"/>
      <c r="C200" s="20"/>
      <c r="D200" s="19" t="str">
        <f>D195</f>
        <v xml:space="preserve">PREÇO MÃO DE OBRA SEM BDI </v>
      </c>
      <c r="E200" s="20" t="s">
        <v>376</v>
      </c>
      <c r="F200" s="21">
        <v>1</v>
      </c>
      <c r="G200" s="28">
        <f>'CPU''s ELÉTRICA'!U54</f>
        <v>42.180479999999996</v>
      </c>
      <c r="H200" s="28">
        <f t="shared" si="94"/>
        <v>42.180479999999996</v>
      </c>
      <c r="I200" s="12"/>
      <c r="J200" s="136"/>
    </row>
    <row r="201" spans="1:15" x14ac:dyDescent="0.2">
      <c r="A201" s="26"/>
      <c r="B201" s="137" t="s">
        <v>388</v>
      </c>
      <c r="C201" s="138" t="str">
        <f>'CPU''s ELÉTRICA'!B55</f>
        <v>08.01.01.04.04</v>
      </c>
      <c r="D201" s="139" t="str">
        <f>'CPU''s ELÉTRICA'!F55</f>
        <v>Remoção de luminária.</v>
      </c>
      <c r="E201" s="140"/>
      <c r="F201" s="140"/>
      <c r="G201" s="141"/>
      <c r="H201" s="141"/>
      <c r="J201" s="136">
        <f>H203*J4</f>
        <v>14.895</v>
      </c>
    </row>
    <row r="202" spans="1:15" s="12" customFormat="1" x14ac:dyDescent="0.2">
      <c r="A202" s="26"/>
      <c r="B202" s="35" t="s">
        <v>373</v>
      </c>
      <c r="C202" s="17" t="s">
        <v>374</v>
      </c>
      <c r="D202" s="18" t="s">
        <v>375</v>
      </c>
      <c r="E202" s="17" t="s">
        <v>376</v>
      </c>
      <c r="F202" s="17" t="s">
        <v>377</v>
      </c>
      <c r="G202" s="30" t="s">
        <v>378</v>
      </c>
      <c r="H202" s="30" t="s">
        <v>379</v>
      </c>
      <c r="I202" s="1"/>
      <c r="J202" s="136"/>
      <c r="K202" s="1"/>
      <c r="L202" s="1"/>
      <c r="M202" s="1"/>
      <c r="N202" s="1"/>
      <c r="O202" s="1"/>
    </row>
    <row r="203" spans="1:15" s="12" customFormat="1" x14ac:dyDescent="0.2">
      <c r="A203" s="26"/>
      <c r="B203" s="37" t="str">
        <f t="shared" ref="B203" si="95">B196</f>
        <v>Item</v>
      </c>
      <c r="C203" s="172"/>
      <c r="D203" s="23" t="str">
        <f>D201</f>
        <v>Remoção de luminária.</v>
      </c>
      <c r="E203" s="22" t="s">
        <v>376</v>
      </c>
      <c r="F203" s="24"/>
      <c r="G203" s="31"/>
      <c r="H203" s="31">
        <f t="shared" ref="H203" si="96">H204+H205</f>
        <v>11.916</v>
      </c>
      <c r="I203" s="1"/>
      <c r="J203" s="136"/>
    </row>
    <row r="204" spans="1:15" s="12" customFormat="1" ht="27" x14ac:dyDescent="0.2">
      <c r="A204" s="26"/>
      <c r="B204" s="36" t="str">
        <f>B194</f>
        <v>PREÇO MEDIO DE MERCADO</v>
      </c>
      <c r="C204" s="20"/>
      <c r="D204" s="19" t="str">
        <f>D199</f>
        <v xml:space="preserve">PREÇO DO MATERIAL SEM BDI </v>
      </c>
      <c r="E204" s="20" t="s">
        <v>376</v>
      </c>
      <c r="F204" s="21">
        <v>1</v>
      </c>
      <c r="G204" s="28">
        <f>'CPU''s ELÉTRICA'!R55</f>
        <v>8.3412000000000006</v>
      </c>
      <c r="H204" s="28">
        <f t="shared" ref="H204:H205" si="97">G204</f>
        <v>8.3412000000000006</v>
      </c>
      <c r="J204" s="136"/>
    </row>
    <row r="205" spans="1:15" ht="13.5" x14ac:dyDescent="0.2">
      <c r="B205" s="36"/>
      <c r="C205" s="20"/>
      <c r="D205" s="19" t="str">
        <f>D200</f>
        <v xml:space="preserve">PREÇO MÃO DE OBRA SEM BDI </v>
      </c>
      <c r="E205" s="20" t="s">
        <v>376</v>
      </c>
      <c r="F205" s="21">
        <v>1</v>
      </c>
      <c r="G205" s="28">
        <f>'CPU''s ELÉTRICA'!U55</f>
        <v>3.5748000000000002</v>
      </c>
      <c r="H205" s="28">
        <f t="shared" si="97"/>
        <v>3.5748000000000002</v>
      </c>
      <c r="I205" s="12"/>
      <c r="J205" s="136"/>
      <c r="K205" s="12"/>
      <c r="L205" s="12"/>
      <c r="M205" s="12"/>
      <c r="N205" s="12"/>
      <c r="O205" s="12"/>
    </row>
    <row r="206" spans="1:15" ht="38.25" x14ac:dyDescent="0.2">
      <c r="B206" s="137" t="s">
        <v>388</v>
      </c>
      <c r="C206" s="138" t="str">
        <f>'CPU''s ELÉTRICA'!B58</f>
        <v>08.01.01.05.01</v>
      </c>
      <c r="D206" s="174" t="str">
        <f>'CPU''s ELÉTRICA'!F58</f>
        <v>Cabo de cobre eletrolítico, flexível classe 5, classe de tensão 750V, isolamento (70ºC) de composto termoplástico em dupla camada de poliolefínico não halogenado, conforme NBR NM 13248 e NBR NM 280. Seção: 2,5mm2. Ref: Prysmian ou similar.</v>
      </c>
      <c r="E206" s="140"/>
      <c r="F206" s="140"/>
      <c r="G206" s="141"/>
      <c r="H206" s="141"/>
      <c r="J206" s="136">
        <f>H208*J4</f>
        <v>2.1870000000000003</v>
      </c>
      <c r="O206" s="12"/>
    </row>
    <row r="207" spans="1:15" x14ac:dyDescent="0.2">
      <c r="A207" s="26"/>
      <c r="B207" s="35" t="s">
        <v>373</v>
      </c>
      <c r="C207" s="17" t="s">
        <v>374</v>
      </c>
      <c r="D207" s="18" t="s">
        <v>375</v>
      </c>
      <c r="E207" s="17" t="s">
        <v>376</v>
      </c>
      <c r="F207" s="17" t="s">
        <v>377</v>
      </c>
      <c r="G207" s="30" t="s">
        <v>378</v>
      </c>
      <c r="H207" s="30" t="s">
        <v>379</v>
      </c>
      <c r="J207" s="136"/>
      <c r="O207" s="12"/>
    </row>
    <row r="208" spans="1:15" s="12" customFormat="1" ht="38.25" x14ac:dyDescent="0.2">
      <c r="A208" s="26"/>
      <c r="B208" s="37" t="str">
        <f t="shared" ref="B208" si="98">B201</f>
        <v>Item</v>
      </c>
      <c r="C208" s="172"/>
      <c r="D208" s="23" t="str">
        <f>D206</f>
        <v>Cabo de cobre eletrolítico, flexível classe 5, classe de tensão 750V, isolamento (70ºC) de composto termoplástico em dupla camada de poliolefínico não halogenado, conforme NBR NM 13248 e NBR NM 280. Seção: 2,5mm2. Ref: Prysmian ou similar.</v>
      </c>
      <c r="E208" s="22" t="s">
        <v>376</v>
      </c>
      <c r="F208" s="24"/>
      <c r="G208" s="31"/>
      <c r="H208" s="31">
        <f t="shared" ref="H208" si="99">H209+H210</f>
        <v>1.7496</v>
      </c>
      <c r="I208" s="1"/>
      <c r="J208" s="136"/>
      <c r="K208" s="1"/>
      <c r="L208" s="1"/>
      <c r="M208" s="1"/>
      <c r="N208" s="1"/>
    </row>
    <row r="209" spans="1:15" s="12" customFormat="1" ht="27" x14ac:dyDescent="0.2">
      <c r="A209" s="26"/>
      <c r="B209" s="36" t="str">
        <f>B204</f>
        <v>PREÇO MEDIO DE MERCADO</v>
      </c>
      <c r="C209" s="20"/>
      <c r="D209" s="19" t="str">
        <f>D204</f>
        <v xml:space="preserve">PREÇO DO MATERIAL SEM BDI </v>
      </c>
      <c r="E209" s="20" t="s">
        <v>376</v>
      </c>
      <c r="F209" s="21">
        <v>1</v>
      </c>
      <c r="G209" s="28">
        <f>'CPU''s ELÉTRICA'!R58</f>
        <v>1.22472</v>
      </c>
      <c r="H209" s="28">
        <f t="shared" ref="H209:H210" si="100">G209</f>
        <v>1.22472</v>
      </c>
      <c r="J209" s="136"/>
      <c r="K209" s="1"/>
      <c r="L209" s="1"/>
      <c r="M209" s="1"/>
      <c r="N209" s="1"/>
      <c r="O209" s="1"/>
    </row>
    <row r="210" spans="1:15" s="12" customFormat="1" ht="13.5" x14ac:dyDescent="0.2">
      <c r="A210" s="26"/>
      <c r="B210" s="36"/>
      <c r="C210" s="20"/>
      <c r="D210" s="19" t="str">
        <f>D205</f>
        <v xml:space="preserve">PREÇO MÃO DE OBRA SEM BDI </v>
      </c>
      <c r="E210" s="20" t="s">
        <v>376</v>
      </c>
      <c r="F210" s="21">
        <v>1</v>
      </c>
      <c r="G210" s="28">
        <f>'CPU''s ELÉTRICA'!U58</f>
        <v>0.52488000000000001</v>
      </c>
      <c r="H210" s="28">
        <f t="shared" si="100"/>
        <v>0.52488000000000001</v>
      </c>
      <c r="J210" s="136"/>
      <c r="K210" s="1"/>
      <c r="L210" s="1"/>
      <c r="M210" s="1"/>
      <c r="N210" s="1"/>
      <c r="O210" s="1"/>
    </row>
    <row r="211" spans="1:15" s="12" customFormat="1" ht="38.25" x14ac:dyDescent="0.2">
      <c r="A211" s="26"/>
      <c r="B211" s="137" t="s">
        <v>388</v>
      </c>
      <c r="C211" s="138" t="str">
        <f>'CPU''s ELÉTRICA'!B59</f>
        <v>08.01.01.05.02</v>
      </c>
      <c r="D211" s="174" t="str">
        <f>'CPU''s ELÉTRICA'!F59</f>
        <v>Cabo de cobre eletrolítico, flexível classe 5, classe de tensão 750V, isolamento (70ºC) de composto termoplástico em dupla camada de poliolefínico não halogenado, conforme NBR NM 13248 e NBR NM 280. Seção: 4,0mm2. Ref: Prysmian ou similar.</v>
      </c>
      <c r="E211" s="140"/>
      <c r="F211" s="140"/>
      <c r="G211" s="141"/>
      <c r="H211" s="141"/>
      <c r="I211" s="1"/>
      <c r="J211" s="136">
        <f>H213*J4</f>
        <v>3.1139999999999994</v>
      </c>
      <c r="K211" s="1"/>
      <c r="L211" s="1"/>
      <c r="M211" s="1"/>
      <c r="N211" s="1"/>
      <c r="O211" s="1"/>
    </row>
    <row r="212" spans="1:15" s="12" customFormat="1" x14ac:dyDescent="0.2">
      <c r="A212" s="26"/>
      <c r="B212" s="35" t="s">
        <v>373</v>
      </c>
      <c r="C212" s="17" t="s">
        <v>374</v>
      </c>
      <c r="D212" s="18" t="s">
        <v>375</v>
      </c>
      <c r="E212" s="17" t="s">
        <v>376</v>
      </c>
      <c r="F212" s="17" t="s">
        <v>377</v>
      </c>
      <c r="G212" s="30" t="s">
        <v>378</v>
      </c>
      <c r="H212" s="30" t="s">
        <v>379</v>
      </c>
      <c r="I212" s="1"/>
      <c r="J212" s="136"/>
      <c r="K212" s="1"/>
      <c r="L212" s="1"/>
      <c r="M212" s="1"/>
      <c r="N212" s="1"/>
    </row>
    <row r="213" spans="1:15" s="12" customFormat="1" ht="38.25" x14ac:dyDescent="0.2">
      <c r="A213" s="26"/>
      <c r="B213" s="37" t="str">
        <f t="shared" ref="B213" si="101">B206</f>
        <v>Item</v>
      </c>
      <c r="C213" s="172"/>
      <c r="D213" s="23" t="str">
        <f>D211</f>
        <v>Cabo de cobre eletrolítico, flexível classe 5, classe de tensão 750V, isolamento (70ºC) de composto termoplástico em dupla camada de poliolefínico não halogenado, conforme NBR NM 13248 e NBR NM 280. Seção: 4,0mm2. Ref: Prysmian ou similar.</v>
      </c>
      <c r="E213" s="22" t="s">
        <v>376</v>
      </c>
      <c r="F213" s="24"/>
      <c r="G213" s="31"/>
      <c r="H213" s="31">
        <f t="shared" ref="H213" si="102">H214+H215</f>
        <v>2.4911999999999996</v>
      </c>
      <c r="I213" s="1"/>
      <c r="J213" s="136"/>
      <c r="K213" s="1"/>
      <c r="L213" s="1"/>
      <c r="M213" s="1"/>
      <c r="N213" s="1"/>
    </row>
    <row r="214" spans="1:15" ht="27" x14ac:dyDescent="0.2">
      <c r="B214" s="36" t="str">
        <f>B209</f>
        <v>PREÇO MEDIO DE MERCADO</v>
      </c>
      <c r="C214" s="20"/>
      <c r="D214" s="19" t="str">
        <f>D209</f>
        <v xml:space="preserve">PREÇO DO MATERIAL SEM BDI </v>
      </c>
      <c r="E214" s="20" t="s">
        <v>376</v>
      </c>
      <c r="F214" s="21">
        <v>1</v>
      </c>
      <c r="G214" s="28">
        <f>'CPU''s ELÉTRICA'!R59</f>
        <v>1.7438399999999996</v>
      </c>
      <c r="H214" s="28">
        <f t="shared" ref="H214:H215" si="103">G214</f>
        <v>1.7438399999999996</v>
      </c>
      <c r="I214" s="12"/>
      <c r="J214" s="136"/>
      <c r="O214" s="12"/>
    </row>
    <row r="215" spans="1:15" ht="13.5" x14ac:dyDescent="0.2">
      <c r="B215" s="36"/>
      <c r="C215" s="20"/>
      <c r="D215" s="19" t="str">
        <f>D210</f>
        <v xml:space="preserve">PREÇO MÃO DE OBRA SEM BDI </v>
      </c>
      <c r="E215" s="20" t="s">
        <v>376</v>
      </c>
      <c r="F215" s="21">
        <v>1</v>
      </c>
      <c r="G215" s="28">
        <f>'CPU''s ELÉTRICA'!U59</f>
        <v>0.74735999999999991</v>
      </c>
      <c r="H215" s="28">
        <f t="shared" si="103"/>
        <v>0.74735999999999991</v>
      </c>
      <c r="I215" s="12"/>
      <c r="J215" s="136"/>
    </row>
    <row r="216" spans="1:15" ht="38.25" x14ac:dyDescent="0.2">
      <c r="A216" s="26"/>
      <c r="B216" s="137" t="s">
        <v>388</v>
      </c>
      <c r="C216" s="138" t="str">
        <f>'CPU''s ELÉTRICA'!B60</f>
        <v>08.01.01.05.03</v>
      </c>
      <c r="D216" s="174" t="str">
        <f>'CPU''s ELÉTRICA'!F60</f>
        <v>Cabo de cobre eletrolítico, flexível classe 5, classe de tensão 750V, isolamento (70ºC) de composto termoplástico em dupla camada de poliolefínico não halogenado, conforme NBR NM 13248 e NBR NM 280. Seção: 6,0mm2. Ref: Prysmian ou similar.</v>
      </c>
      <c r="E216" s="140"/>
      <c r="F216" s="140"/>
      <c r="G216" s="141"/>
      <c r="H216" s="141"/>
      <c r="J216" s="136">
        <f>H218*J4</f>
        <v>4.3289999999999997</v>
      </c>
    </row>
    <row r="217" spans="1:15" s="12" customFormat="1" x14ac:dyDescent="0.2">
      <c r="A217" s="26"/>
      <c r="B217" s="35" t="s">
        <v>373</v>
      </c>
      <c r="C217" s="17" t="s">
        <v>374</v>
      </c>
      <c r="D217" s="18" t="s">
        <v>375</v>
      </c>
      <c r="E217" s="17" t="s">
        <v>376</v>
      </c>
      <c r="F217" s="17" t="s">
        <v>377</v>
      </c>
      <c r="G217" s="30" t="s">
        <v>378</v>
      </c>
      <c r="H217" s="30" t="s">
        <v>379</v>
      </c>
      <c r="I217" s="1"/>
      <c r="J217" s="136"/>
      <c r="K217" s="1"/>
      <c r="L217" s="1"/>
      <c r="M217" s="1"/>
      <c r="N217" s="1"/>
      <c r="O217" s="1"/>
    </row>
    <row r="218" spans="1:15" s="12" customFormat="1" ht="38.25" x14ac:dyDescent="0.2">
      <c r="A218" s="26"/>
      <c r="B218" s="37" t="str">
        <f t="shared" ref="B218" si="104">B211</f>
        <v>Item</v>
      </c>
      <c r="C218" s="172"/>
      <c r="D218" s="23" t="str">
        <f>D216</f>
        <v>Cabo de cobre eletrolítico, flexível classe 5, classe de tensão 750V, isolamento (70ºC) de composto termoplástico em dupla camada de poliolefínico não halogenado, conforme NBR NM 13248 e NBR NM 280. Seção: 6,0mm2. Ref: Prysmian ou similar.</v>
      </c>
      <c r="E218" s="22" t="s">
        <v>376</v>
      </c>
      <c r="F218" s="24"/>
      <c r="G218" s="31"/>
      <c r="H218" s="31">
        <f t="shared" ref="H218" si="105">H219+H220</f>
        <v>3.4631999999999996</v>
      </c>
      <c r="I218" s="1"/>
      <c r="J218" s="136"/>
      <c r="K218" s="1"/>
      <c r="L218" s="1"/>
      <c r="M218" s="1"/>
      <c r="N218" s="1"/>
    </row>
    <row r="219" spans="1:15" s="12" customFormat="1" ht="27" x14ac:dyDescent="0.2">
      <c r="A219" s="26"/>
      <c r="B219" s="36" t="str">
        <f>B214</f>
        <v>PREÇO MEDIO DE MERCADO</v>
      </c>
      <c r="C219" s="20"/>
      <c r="D219" s="19" t="str">
        <f>D209</f>
        <v xml:space="preserve">PREÇO DO MATERIAL SEM BDI </v>
      </c>
      <c r="E219" s="20" t="s">
        <v>376</v>
      </c>
      <c r="F219" s="21">
        <v>1</v>
      </c>
      <c r="G219" s="28">
        <f>'CPU''s ELÉTRICA'!R60</f>
        <v>2.4242399999999997</v>
      </c>
      <c r="H219" s="28">
        <f t="shared" ref="H219:H220" si="106">G219</f>
        <v>2.4242399999999997</v>
      </c>
      <c r="J219" s="136"/>
      <c r="K219" s="1"/>
      <c r="L219" s="1"/>
      <c r="M219" s="1"/>
      <c r="N219" s="1"/>
    </row>
    <row r="220" spans="1:15" ht="13.5" x14ac:dyDescent="0.2">
      <c r="B220" s="36"/>
      <c r="C220" s="20"/>
      <c r="D220" s="19" t="str">
        <f>D210</f>
        <v xml:space="preserve">PREÇO MÃO DE OBRA SEM BDI </v>
      </c>
      <c r="E220" s="20" t="s">
        <v>376</v>
      </c>
      <c r="F220" s="21">
        <v>1</v>
      </c>
      <c r="G220" s="28">
        <f>'CPU''s ELÉTRICA'!U60</f>
        <v>1.0389599999999999</v>
      </c>
      <c r="H220" s="28">
        <f t="shared" si="106"/>
        <v>1.0389599999999999</v>
      </c>
      <c r="I220" s="12"/>
      <c r="J220" s="136"/>
      <c r="O220" s="12"/>
    </row>
    <row r="221" spans="1:15" ht="38.25" x14ac:dyDescent="0.2">
      <c r="B221" s="137" t="s">
        <v>388</v>
      </c>
      <c r="C221" s="138" t="str">
        <f>'CPU''s ELÉTRICA'!B61</f>
        <v>08.01.01.05.04</v>
      </c>
      <c r="D221" s="174" t="str">
        <f>'CPU''s ELÉTRICA'!F61</f>
        <v>Cabo de cobre eletrolítico, flexível classe 5, classe de tensão 750V, isolamento (70ºC) de composto termoplástico em dupla camada de poliolefínico não halogenado, conforme NBR NM 13248 e NBR NM 280. Seção: 10mm2. Ref: Prysmian ou similar.</v>
      </c>
      <c r="E221" s="140"/>
      <c r="F221" s="140"/>
      <c r="G221" s="141"/>
      <c r="H221" s="141"/>
      <c r="J221" s="136">
        <f>H223*J4</f>
        <v>6.9300000000000006</v>
      </c>
      <c r="O221" s="12"/>
    </row>
    <row r="222" spans="1:15" x14ac:dyDescent="0.2">
      <c r="A222" s="26"/>
      <c r="B222" s="35" t="s">
        <v>373</v>
      </c>
      <c r="C222" s="17" t="s">
        <v>374</v>
      </c>
      <c r="D222" s="18" t="s">
        <v>375</v>
      </c>
      <c r="E222" s="17" t="s">
        <v>376</v>
      </c>
      <c r="F222" s="17" t="s">
        <v>377</v>
      </c>
      <c r="G222" s="30" t="s">
        <v>378</v>
      </c>
      <c r="H222" s="30" t="s">
        <v>379</v>
      </c>
      <c r="J222" s="136"/>
    </row>
    <row r="223" spans="1:15" s="12" customFormat="1" ht="38.25" x14ac:dyDescent="0.2">
      <c r="A223" s="26"/>
      <c r="B223" s="37" t="str">
        <f t="shared" ref="B223" si="107">B216</f>
        <v>Item</v>
      </c>
      <c r="C223" s="172"/>
      <c r="D223" s="23" t="str">
        <f>D221</f>
        <v>Cabo de cobre eletrolítico, flexível classe 5, classe de tensão 750V, isolamento (70ºC) de composto termoplástico em dupla camada de poliolefínico não halogenado, conforme NBR NM 13248 e NBR NM 280. Seção: 10mm2. Ref: Prysmian ou similar.</v>
      </c>
      <c r="E223" s="22" t="s">
        <v>376</v>
      </c>
      <c r="F223" s="24"/>
      <c r="G223" s="31"/>
      <c r="H223" s="31">
        <f t="shared" ref="H223" si="108">H224+H225</f>
        <v>5.5440000000000005</v>
      </c>
      <c r="I223" s="1"/>
      <c r="J223" s="136"/>
      <c r="K223" s="1"/>
      <c r="L223" s="1"/>
      <c r="M223" s="1"/>
      <c r="N223" s="1"/>
      <c r="O223" s="1"/>
    </row>
    <row r="224" spans="1:15" s="12" customFormat="1" ht="27" x14ac:dyDescent="0.2">
      <c r="A224" s="26"/>
      <c r="B224" s="36" t="str">
        <f>B219</f>
        <v>PREÇO MEDIO DE MERCADO</v>
      </c>
      <c r="C224" s="20"/>
      <c r="D224" s="19" t="str">
        <f>D219</f>
        <v xml:space="preserve">PREÇO DO MATERIAL SEM BDI </v>
      </c>
      <c r="E224" s="20" t="s">
        <v>376</v>
      </c>
      <c r="F224" s="21">
        <v>1</v>
      </c>
      <c r="G224" s="28">
        <f>'CPU''s ELÉTRICA'!R61</f>
        <v>3.8808000000000002</v>
      </c>
      <c r="H224" s="28">
        <f t="shared" ref="H224:H225" si="109">G224</f>
        <v>3.8808000000000002</v>
      </c>
      <c r="J224" s="136"/>
      <c r="K224" s="1"/>
      <c r="L224" s="1"/>
      <c r="M224" s="1"/>
      <c r="N224" s="1"/>
      <c r="O224" s="1"/>
    </row>
    <row r="225" spans="1:15" s="12" customFormat="1" ht="13.5" x14ac:dyDescent="0.2">
      <c r="A225" s="26"/>
      <c r="B225" s="36"/>
      <c r="C225" s="20"/>
      <c r="D225" s="19" t="str">
        <f>D220</f>
        <v xml:space="preserve">PREÇO MÃO DE OBRA SEM BDI </v>
      </c>
      <c r="E225" s="20" t="s">
        <v>376</v>
      </c>
      <c r="F225" s="21">
        <v>1</v>
      </c>
      <c r="G225" s="28">
        <f>'CPU''s ELÉTRICA'!U61</f>
        <v>1.6632</v>
      </c>
      <c r="H225" s="28">
        <f t="shared" si="109"/>
        <v>1.6632</v>
      </c>
      <c r="J225" s="136"/>
      <c r="K225" s="1"/>
      <c r="L225" s="1"/>
      <c r="M225" s="1"/>
      <c r="N225" s="1"/>
    </row>
    <row r="226" spans="1:15" s="12" customFormat="1" ht="38.25" x14ac:dyDescent="0.2">
      <c r="A226" s="26"/>
      <c r="B226" s="137" t="s">
        <v>388</v>
      </c>
      <c r="C226" s="138" t="str">
        <f>'CPU''s ELÉTRICA'!B62</f>
        <v>08.01.01.05.05</v>
      </c>
      <c r="D226" s="174" t="str">
        <f>'CPU''s ELÉTRICA'!F62</f>
        <v>Cabo de cobre eletrolítico, flexível classe 5, classe de tensão 750V, isolamento (70ºC) de composto termoplástico em dupla camada de poliolefínico não halogenado, conforme NBR NM 13248 e NBR NM 280. Seção: 25mm2. Ref: Prysmian ou similar.</v>
      </c>
      <c r="E226" s="140"/>
      <c r="F226" s="140"/>
      <c r="G226" s="141"/>
      <c r="H226" s="141"/>
      <c r="I226" s="1"/>
      <c r="J226" s="136">
        <f>H228*J4</f>
        <v>15.254999999999995</v>
      </c>
      <c r="K226" s="1"/>
      <c r="L226" s="1"/>
      <c r="M226" s="1"/>
      <c r="N226" s="1"/>
    </row>
    <row r="227" spans="1:15" x14ac:dyDescent="0.2">
      <c r="B227" s="35" t="s">
        <v>373</v>
      </c>
      <c r="C227" s="17" t="s">
        <v>374</v>
      </c>
      <c r="D227" s="18" t="s">
        <v>375</v>
      </c>
      <c r="E227" s="17" t="s">
        <v>376</v>
      </c>
      <c r="F227" s="17" t="s">
        <v>377</v>
      </c>
      <c r="G227" s="30" t="s">
        <v>378</v>
      </c>
      <c r="H227" s="30" t="s">
        <v>379</v>
      </c>
      <c r="J227" s="136"/>
      <c r="O227" s="12"/>
    </row>
    <row r="228" spans="1:15" ht="38.25" x14ac:dyDescent="0.2">
      <c r="B228" s="37" t="str">
        <f t="shared" ref="B228" si="110">B221</f>
        <v>Item</v>
      </c>
      <c r="C228" s="172"/>
      <c r="D228" s="23" t="str">
        <f>D226</f>
        <v>Cabo de cobre eletrolítico, flexível classe 5, classe de tensão 750V, isolamento (70ºC) de composto termoplástico em dupla camada de poliolefínico não halogenado, conforme NBR NM 13248 e NBR NM 280. Seção: 25mm2. Ref: Prysmian ou similar.</v>
      </c>
      <c r="E228" s="22" t="s">
        <v>376</v>
      </c>
      <c r="F228" s="24"/>
      <c r="G228" s="31"/>
      <c r="H228" s="31">
        <f t="shared" ref="H228" si="111">H229+H230</f>
        <v>12.203999999999997</v>
      </c>
      <c r="J228" s="136"/>
      <c r="O228" s="12"/>
    </row>
    <row r="229" spans="1:15" ht="27" x14ac:dyDescent="0.2">
      <c r="A229" s="26"/>
      <c r="B229" s="36" t="str">
        <f>B224</f>
        <v>PREÇO MEDIO DE MERCADO</v>
      </c>
      <c r="C229" s="20"/>
      <c r="D229" s="19" t="str">
        <f>D224</f>
        <v xml:space="preserve">PREÇO DO MATERIAL SEM BDI </v>
      </c>
      <c r="E229" s="20" t="s">
        <v>376</v>
      </c>
      <c r="F229" s="21">
        <v>1</v>
      </c>
      <c r="G229" s="28">
        <f>'CPU''s ELÉTRICA'!R62</f>
        <v>8.542799999999998</v>
      </c>
      <c r="H229" s="28">
        <f t="shared" ref="H229:H230" si="112">G229</f>
        <v>8.542799999999998</v>
      </c>
      <c r="I229" s="12"/>
      <c r="J229" s="136"/>
      <c r="O229" s="12"/>
    </row>
    <row r="230" spans="1:15" s="12" customFormat="1" ht="13.5" x14ac:dyDescent="0.2">
      <c r="A230" s="26"/>
      <c r="B230" s="36"/>
      <c r="C230" s="20"/>
      <c r="D230" s="19" t="str">
        <f>D225</f>
        <v xml:space="preserve">PREÇO MÃO DE OBRA SEM BDI </v>
      </c>
      <c r="E230" s="20" t="s">
        <v>376</v>
      </c>
      <c r="F230" s="21">
        <v>1</v>
      </c>
      <c r="G230" s="28">
        <f>'CPU''s ELÉTRICA'!U62</f>
        <v>3.6611999999999996</v>
      </c>
      <c r="H230" s="28">
        <f t="shared" si="112"/>
        <v>3.6611999999999996</v>
      </c>
      <c r="J230" s="136"/>
      <c r="K230" s="1"/>
      <c r="L230" s="1"/>
      <c r="M230" s="1"/>
      <c r="N230" s="1"/>
      <c r="O230" s="1"/>
    </row>
    <row r="231" spans="1:15" s="12" customFormat="1" ht="25.5" x14ac:dyDescent="0.2">
      <c r="A231" s="26"/>
      <c r="B231" s="137" t="s">
        <v>388</v>
      </c>
      <c r="C231" s="138" t="str">
        <f>'CPU''s ELÉTRICA'!B65</f>
        <v>08.01.01.06.01</v>
      </c>
      <c r="D231" s="174" t="str">
        <f>'CPU''s ELÉTRICA'!F65</f>
        <v>Quadro   de  distribuição  de  circuitos  (QDC)  com  barramentos  (Trifásico+ Neutro+Terra)  de  100A,  espaço  para  disjuntor  geral,  DPS's,  42  módulos, modelo de sobrepor, uso abrigado.</v>
      </c>
      <c r="E231" s="140"/>
      <c r="F231" s="140"/>
      <c r="G231" s="141"/>
      <c r="H231" s="141"/>
      <c r="I231" s="1"/>
      <c r="J231" s="136">
        <f>H233*J4</f>
        <v>770.40899999999988</v>
      </c>
      <c r="K231" s="1"/>
      <c r="L231" s="1"/>
      <c r="M231" s="1"/>
      <c r="N231" s="1"/>
      <c r="O231" s="1"/>
    </row>
    <row r="232" spans="1:15" s="12" customFormat="1" x14ac:dyDescent="0.2">
      <c r="A232" s="26"/>
      <c r="B232" s="35" t="s">
        <v>373</v>
      </c>
      <c r="C232" s="17" t="s">
        <v>374</v>
      </c>
      <c r="D232" s="18" t="s">
        <v>375</v>
      </c>
      <c r="E232" s="17" t="s">
        <v>376</v>
      </c>
      <c r="F232" s="17" t="s">
        <v>377</v>
      </c>
      <c r="G232" s="30" t="s">
        <v>378</v>
      </c>
      <c r="H232" s="30" t="s">
        <v>379</v>
      </c>
      <c r="I232" s="1"/>
      <c r="J232" s="136"/>
      <c r="K232" s="1"/>
      <c r="L232" s="1"/>
      <c r="M232" s="1"/>
      <c r="N232" s="1"/>
      <c r="O232" s="1"/>
    </row>
    <row r="233" spans="1:15" s="12" customFormat="1" ht="25.5" x14ac:dyDescent="0.2">
      <c r="A233" s="26"/>
      <c r="B233" s="37" t="str">
        <f t="shared" ref="B233" si="113">B226</f>
        <v>Item</v>
      </c>
      <c r="C233" s="172"/>
      <c r="D233" s="23" t="str">
        <f>D231</f>
        <v>Quadro   de  distribuição  de  circuitos  (QDC)  com  barramentos  (Trifásico+ Neutro+Terra)  de  100A,  espaço  para  disjuntor  geral,  DPS's,  42  módulos, modelo de sobrepor, uso abrigado.</v>
      </c>
      <c r="E233" s="22" t="s">
        <v>376</v>
      </c>
      <c r="F233" s="24"/>
      <c r="G233" s="31"/>
      <c r="H233" s="31">
        <f t="shared" ref="H233" si="114">H234+H235</f>
        <v>616.32719999999995</v>
      </c>
      <c r="I233" s="1"/>
      <c r="J233" s="136"/>
      <c r="K233" s="1"/>
      <c r="L233" s="1"/>
      <c r="M233" s="1"/>
      <c r="N233" s="1"/>
    </row>
    <row r="234" spans="1:15" s="12" customFormat="1" ht="27" x14ac:dyDescent="0.2">
      <c r="A234" s="26"/>
      <c r="B234" s="36" t="str">
        <f>B229</f>
        <v>PREÇO MEDIO DE MERCADO</v>
      </c>
      <c r="C234" s="20"/>
      <c r="D234" s="19" t="str">
        <f>D229</f>
        <v xml:space="preserve">PREÇO DO MATERIAL SEM BDI </v>
      </c>
      <c r="E234" s="20" t="s">
        <v>376</v>
      </c>
      <c r="F234" s="21">
        <v>1</v>
      </c>
      <c r="G234" s="28">
        <f>'CPU''s ELÉTRICA'!R65</f>
        <v>431.42903999999993</v>
      </c>
      <c r="H234" s="28">
        <f t="shared" ref="H234:H235" si="115">G234</f>
        <v>431.42903999999993</v>
      </c>
      <c r="J234" s="136"/>
      <c r="K234" s="1"/>
      <c r="L234" s="1"/>
      <c r="M234" s="1"/>
      <c r="N234" s="1"/>
    </row>
    <row r="235" spans="1:15" ht="13.5" x14ac:dyDescent="0.2">
      <c r="B235" s="36"/>
      <c r="C235" s="20"/>
      <c r="D235" s="19" t="str">
        <f>D230</f>
        <v xml:space="preserve">PREÇO MÃO DE OBRA SEM BDI </v>
      </c>
      <c r="E235" s="20" t="s">
        <v>376</v>
      </c>
      <c r="F235" s="21">
        <v>1</v>
      </c>
      <c r="G235" s="28">
        <f>'CPU''s ELÉTRICA'!U65</f>
        <v>184.89815999999999</v>
      </c>
      <c r="H235" s="28">
        <f t="shared" si="115"/>
        <v>184.89815999999999</v>
      </c>
      <c r="I235" s="12"/>
      <c r="J235" s="136"/>
      <c r="O235" s="12"/>
    </row>
    <row r="236" spans="1:15" x14ac:dyDescent="0.2">
      <c r="B236" s="137" t="s">
        <v>388</v>
      </c>
      <c r="C236" s="138" t="str">
        <f>'CPU''s ELÉTRICA'!B66</f>
        <v>08.01.01.06.02</v>
      </c>
      <c r="D236" s="139" t="str">
        <f>'CPU''s ELÉTRICA'!F66</f>
        <v>Disjuntor  termomagnético  tripolar  de  70A,  Icc=10kA,  padrão  Nema.  Ref. GE ou similar</v>
      </c>
      <c r="E236" s="140"/>
      <c r="F236" s="140"/>
      <c r="G236" s="141"/>
      <c r="H236" s="141"/>
      <c r="J236" s="136">
        <f>H238*J4</f>
        <v>100.035</v>
      </c>
      <c r="O236" s="12"/>
    </row>
    <row r="237" spans="1:15" x14ac:dyDescent="0.2">
      <c r="A237" s="26"/>
      <c r="B237" s="35" t="s">
        <v>373</v>
      </c>
      <c r="C237" s="17" t="s">
        <v>374</v>
      </c>
      <c r="D237" s="18" t="s">
        <v>375</v>
      </c>
      <c r="E237" s="17" t="s">
        <v>376</v>
      </c>
      <c r="F237" s="17" t="s">
        <v>377</v>
      </c>
      <c r="G237" s="30" t="s">
        <v>378</v>
      </c>
      <c r="H237" s="30" t="s">
        <v>379</v>
      </c>
      <c r="J237" s="136"/>
      <c r="O237" s="12"/>
    </row>
    <row r="238" spans="1:15" s="12" customFormat="1" x14ac:dyDescent="0.2">
      <c r="A238" s="26"/>
      <c r="B238" s="37" t="str">
        <f t="shared" ref="B238" si="116">B231</f>
        <v>Item</v>
      </c>
      <c r="C238" s="172"/>
      <c r="D238" s="23" t="str">
        <f>D236</f>
        <v>Disjuntor  termomagnético  tripolar  de  70A,  Icc=10kA,  padrão  Nema.  Ref. GE ou similar</v>
      </c>
      <c r="E238" s="22" t="s">
        <v>376</v>
      </c>
      <c r="F238" s="24"/>
      <c r="G238" s="31"/>
      <c r="H238" s="31">
        <f t="shared" ref="H238" si="117">H239+H240</f>
        <v>80.027999999999992</v>
      </c>
      <c r="I238" s="1"/>
      <c r="J238" s="136"/>
      <c r="K238" s="1"/>
      <c r="L238" s="1"/>
      <c r="M238" s="1"/>
      <c r="N238" s="1"/>
      <c r="O238" s="1"/>
    </row>
    <row r="239" spans="1:15" s="12" customFormat="1" ht="27" x14ac:dyDescent="0.2">
      <c r="A239" s="26"/>
      <c r="B239" s="36" t="str">
        <f>B234</f>
        <v>PREÇO MEDIO DE MERCADO</v>
      </c>
      <c r="C239" s="20"/>
      <c r="D239" s="19" t="str">
        <f>D234</f>
        <v xml:space="preserve">PREÇO DO MATERIAL SEM BDI </v>
      </c>
      <c r="E239" s="20" t="s">
        <v>376</v>
      </c>
      <c r="F239" s="21">
        <v>1</v>
      </c>
      <c r="G239" s="28">
        <f>'CPU''s ELÉTRICA'!R66</f>
        <v>56.019599999999997</v>
      </c>
      <c r="H239" s="28">
        <f t="shared" ref="H239:H240" si="118">G239</f>
        <v>56.019599999999997</v>
      </c>
      <c r="J239" s="136"/>
      <c r="K239" s="1"/>
      <c r="L239" s="1"/>
      <c r="M239" s="1"/>
      <c r="N239" s="1"/>
      <c r="O239" s="1"/>
    </row>
    <row r="240" spans="1:15" s="12" customFormat="1" ht="13.5" x14ac:dyDescent="0.2">
      <c r="A240" s="26"/>
      <c r="B240" s="36"/>
      <c r="C240" s="20"/>
      <c r="D240" s="19" t="str">
        <f>D235</f>
        <v xml:space="preserve">PREÇO MÃO DE OBRA SEM BDI </v>
      </c>
      <c r="E240" s="20" t="s">
        <v>376</v>
      </c>
      <c r="F240" s="21">
        <v>1</v>
      </c>
      <c r="G240" s="28">
        <f>'CPU''s ELÉTRICA'!U66</f>
        <v>24.008400000000002</v>
      </c>
      <c r="H240" s="28">
        <f t="shared" si="118"/>
        <v>24.008400000000002</v>
      </c>
      <c r="J240" s="136"/>
      <c r="K240" s="1"/>
      <c r="L240" s="1"/>
      <c r="M240" s="1"/>
      <c r="N240" s="1"/>
      <c r="O240" s="1"/>
    </row>
    <row r="241" spans="1:15" s="12" customFormat="1" x14ac:dyDescent="0.2">
      <c r="A241" s="26"/>
      <c r="B241" s="137" t="s">
        <v>388</v>
      </c>
      <c r="C241" s="138" t="str">
        <f>'CPU''s ELÉTRICA'!B67</f>
        <v>08.01.01.06.03</v>
      </c>
      <c r="D241" s="139" t="str">
        <f>'CPU''s ELÉTRICA'!F67</f>
        <v>Disjuntor  termomagnético  bipolar  de  40A,  Icc=10kA,  padrão  Nema.  Ref. GE ou similar</v>
      </c>
      <c r="E241" s="140"/>
      <c r="F241" s="140"/>
      <c r="G241" s="141"/>
      <c r="H241" s="141"/>
      <c r="I241" s="1"/>
      <c r="J241" s="136">
        <f>H243*J4</f>
        <v>59.436</v>
      </c>
      <c r="K241" s="1"/>
      <c r="L241" s="1"/>
      <c r="M241" s="1"/>
      <c r="N241" s="1"/>
    </row>
    <row r="242" spans="1:15" s="12" customFormat="1" x14ac:dyDescent="0.2">
      <c r="A242" s="26"/>
      <c r="B242" s="35" t="s">
        <v>373</v>
      </c>
      <c r="C242" s="17" t="s">
        <v>374</v>
      </c>
      <c r="D242" s="18" t="s">
        <v>375</v>
      </c>
      <c r="E242" s="17" t="s">
        <v>376</v>
      </c>
      <c r="F242" s="17" t="s">
        <v>377</v>
      </c>
      <c r="G242" s="30" t="s">
        <v>378</v>
      </c>
      <c r="H242" s="30" t="s">
        <v>379</v>
      </c>
      <c r="I242" s="1"/>
      <c r="J242" s="136"/>
      <c r="K242" s="1"/>
      <c r="L242" s="1"/>
      <c r="M242" s="1"/>
      <c r="N242" s="1"/>
    </row>
    <row r="243" spans="1:15" x14ac:dyDescent="0.2">
      <c r="B243" s="37" t="str">
        <f t="shared" ref="B243" si="119">B236</f>
        <v>Item</v>
      </c>
      <c r="C243" s="172"/>
      <c r="D243" s="23" t="str">
        <f>D241</f>
        <v>Disjuntor  termomagnético  bipolar  de  40A,  Icc=10kA,  padrão  Nema.  Ref. GE ou similar</v>
      </c>
      <c r="E243" s="22" t="s">
        <v>376</v>
      </c>
      <c r="F243" s="24"/>
      <c r="G243" s="31"/>
      <c r="H243" s="31">
        <f t="shared" ref="H243" si="120">H244+H245</f>
        <v>47.5488</v>
      </c>
      <c r="J243" s="136"/>
      <c r="O243" s="12"/>
    </row>
    <row r="244" spans="1:15" ht="27" x14ac:dyDescent="0.2">
      <c r="B244" s="36" t="str">
        <f>B239</f>
        <v>PREÇO MEDIO DE MERCADO</v>
      </c>
      <c r="C244" s="20"/>
      <c r="D244" s="19" t="str">
        <f>D239</f>
        <v xml:space="preserve">PREÇO DO MATERIAL SEM BDI </v>
      </c>
      <c r="E244" s="20" t="s">
        <v>376</v>
      </c>
      <c r="F244" s="21">
        <v>1</v>
      </c>
      <c r="G244" s="28">
        <f>'CPU''s ELÉTRICA'!R67</f>
        <v>33.28416</v>
      </c>
      <c r="H244" s="28">
        <f t="shared" ref="H244:H245" si="121">G244</f>
        <v>33.28416</v>
      </c>
      <c r="I244" s="12"/>
      <c r="J244" s="136"/>
    </row>
    <row r="245" spans="1:15" ht="13.5" x14ac:dyDescent="0.2">
      <c r="A245" s="26"/>
      <c r="B245" s="36"/>
      <c r="C245" s="20"/>
      <c r="D245" s="19" t="str">
        <f>D240</f>
        <v xml:space="preserve">PREÇO MÃO DE OBRA SEM BDI </v>
      </c>
      <c r="E245" s="20" t="s">
        <v>376</v>
      </c>
      <c r="F245" s="21">
        <v>1</v>
      </c>
      <c r="G245" s="28">
        <f>'CPU''s ELÉTRICA'!U67</f>
        <v>14.264640000000002</v>
      </c>
      <c r="H245" s="28">
        <f t="shared" si="121"/>
        <v>14.264640000000002</v>
      </c>
      <c r="I245" s="12"/>
      <c r="J245" s="136"/>
    </row>
    <row r="246" spans="1:15" s="12" customFormat="1" x14ac:dyDescent="0.2">
      <c r="A246" s="26"/>
      <c r="B246" s="137" t="s">
        <v>388</v>
      </c>
      <c r="C246" s="138" t="str">
        <f>'CPU''s ELÉTRICA'!B68</f>
        <v>08.01.01.06.04</v>
      </c>
      <c r="D246" s="139" t="str">
        <f>'CPU''s ELÉTRICA'!F68</f>
        <v>Disjuntor  termomagnético  tripolar  de  63A,  Icc=10kA,  Curva  “C”,  padrão DIN. Ref.: Schneider Electric ou similar.</v>
      </c>
      <c r="E246" s="140"/>
      <c r="F246" s="140"/>
      <c r="G246" s="141"/>
      <c r="H246" s="141"/>
      <c r="I246" s="1"/>
      <c r="J246" s="136">
        <f>H248*J4</f>
        <v>61.649999999999991</v>
      </c>
      <c r="K246" s="1"/>
      <c r="L246" s="1"/>
      <c r="M246" s="1"/>
      <c r="N246" s="1"/>
      <c r="O246" s="1"/>
    </row>
    <row r="247" spans="1:15" s="12" customFormat="1" x14ac:dyDescent="0.2">
      <c r="A247" s="26"/>
      <c r="B247" s="35" t="s">
        <v>373</v>
      </c>
      <c r="C247" s="17" t="s">
        <v>374</v>
      </c>
      <c r="D247" s="18" t="s">
        <v>375</v>
      </c>
      <c r="E247" s="17" t="s">
        <v>376</v>
      </c>
      <c r="F247" s="17" t="s">
        <v>377</v>
      </c>
      <c r="G247" s="30" t="s">
        <v>378</v>
      </c>
      <c r="H247" s="30" t="s">
        <v>379</v>
      </c>
      <c r="I247" s="1"/>
      <c r="J247" s="136"/>
      <c r="K247" s="1"/>
      <c r="L247" s="1"/>
      <c r="M247" s="1"/>
      <c r="N247" s="1"/>
    </row>
    <row r="248" spans="1:15" s="12" customFormat="1" ht="25.5" x14ac:dyDescent="0.2">
      <c r="A248" s="26"/>
      <c r="B248" s="37" t="str">
        <f t="shared" ref="B248" si="122">B241</f>
        <v>Item</v>
      </c>
      <c r="C248" s="172"/>
      <c r="D248" s="23" t="str">
        <f>D246</f>
        <v>Disjuntor  termomagnético  tripolar  de  63A,  Icc=10kA,  Curva  “C”,  padrão DIN. Ref.: Schneider Electric ou similar.</v>
      </c>
      <c r="E248" s="22" t="s">
        <v>376</v>
      </c>
      <c r="F248" s="24"/>
      <c r="G248" s="31"/>
      <c r="H248" s="31">
        <f t="shared" ref="H248" si="123">H249+H250</f>
        <v>49.319999999999993</v>
      </c>
      <c r="I248" s="1"/>
      <c r="J248" s="136"/>
      <c r="K248" s="1"/>
      <c r="L248" s="1"/>
      <c r="M248" s="1"/>
      <c r="N248" s="1"/>
    </row>
    <row r="249" spans="1:15" ht="27" x14ac:dyDescent="0.2">
      <c r="B249" s="36" t="str">
        <f>B244</f>
        <v>PREÇO MEDIO DE MERCADO</v>
      </c>
      <c r="C249" s="20"/>
      <c r="D249" s="19" t="str">
        <f>D244</f>
        <v xml:space="preserve">PREÇO DO MATERIAL SEM BDI </v>
      </c>
      <c r="E249" s="20" t="s">
        <v>376</v>
      </c>
      <c r="F249" s="21">
        <v>1</v>
      </c>
      <c r="G249" s="28">
        <f>'CPU''s ELÉTRICA'!R68</f>
        <v>34.523999999999994</v>
      </c>
      <c r="H249" s="28">
        <f t="shared" ref="H249:H250" si="124">G249</f>
        <v>34.523999999999994</v>
      </c>
      <c r="I249" s="12"/>
      <c r="J249" s="136"/>
      <c r="O249" s="12"/>
    </row>
    <row r="250" spans="1:15" ht="13.5" x14ac:dyDescent="0.2">
      <c r="B250" s="36"/>
      <c r="C250" s="20"/>
      <c r="D250" s="19" t="str">
        <f>D245</f>
        <v xml:space="preserve">PREÇO MÃO DE OBRA SEM BDI </v>
      </c>
      <c r="E250" s="20" t="s">
        <v>376</v>
      </c>
      <c r="F250" s="21">
        <v>1</v>
      </c>
      <c r="G250" s="28">
        <f>'CPU''s ELÉTRICA'!U68</f>
        <v>14.795999999999998</v>
      </c>
      <c r="H250" s="28">
        <f t="shared" si="124"/>
        <v>14.795999999999998</v>
      </c>
      <c r="I250" s="12"/>
    </row>
    <row r="251" spans="1:15" x14ac:dyDescent="0.2">
      <c r="B251" s="137" t="s">
        <v>388</v>
      </c>
      <c r="C251" s="138" t="str">
        <f>'CPU''s ELÉTRICA'!B69</f>
        <v>08.01.01.06.05</v>
      </c>
      <c r="D251" s="139" t="str">
        <f>'CPU''s ELÉTRICA'!F69</f>
        <v>Disjuntor   termomagnético   monopolar   de   32A,   Icc=5kA,   Curva   “C”, padrão DIN. Ref.: Schneider Electric ou similar.</v>
      </c>
      <c r="E251" s="140"/>
      <c r="F251" s="140"/>
      <c r="G251" s="141"/>
      <c r="H251" s="141"/>
    </row>
    <row r="252" spans="1:15" s="12" customFormat="1" x14ac:dyDescent="0.2">
      <c r="A252" s="26"/>
      <c r="B252" s="35" t="s">
        <v>373</v>
      </c>
      <c r="C252" s="17" t="s">
        <v>374</v>
      </c>
      <c r="D252" s="18" t="s">
        <v>375</v>
      </c>
      <c r="E252" s="17" t="s">
        <v>376</v>
      </c>
      <c r="F252" s="17" t="s">
        <v>377</v>
      </c>
      <c r="G252" s="30" t="s">
        <v>378</v>
      </c>
      <c r="H252" s="30" t="s">
        <v>379</v>
      </c>
      <c r="I252" s="1"/>
      <c r="J252" s="136">
        <f>H253*J4</f>
        <v>19.737000000000002</v>
      </c>
      <c r="K252" s="1"/>
      <c r="L252" s="1"/>
      <c r="M252" s="1"/>
      <c r="N252" s="1"/>
      <c r="O252" s="1"/>
    </row>
    <row r="253" spans="1:15" s="12" customFormat="1" ht="25.5" x14ac:dyDescent="0.2">
      <c r="A253" s="26"/>
      <c r="B253" s="37" t="str">
        <f t="shared" ref="B253" si="125">B246</f>
        <v>Item</v>
      </c>
      <c r="C253" s="172"/>
      <c r="D253" s="23" t="str">
        <f>D251</f>
        <v>Disjuntor   termomagnético   monopolar   de   32A,   Icc=5kA,   Curva   “C”, padrão DIN. Ref.: Schneider Electric ou similar.</v>
      </c>
      <c r="E253" s="22" t="s">
        <v>376</v>
      </c>
      <c r="F253" s="24"/>
      <c r="G253" s="31"/>
      <c r="H253" s="31">
        <f t="shared" ref="H253" si="126">H254+H255</f>
        <v>15.7896</v>
      </c>
      <c r="I253" s="1"/>
      <c r="J253" s="135"/>
      <c r="K253" s="1"/>
      <c r="L253" s="1"/>
      <c r="M253" s="1"/>
      <c r="N253" s="1"/>
    </row>
    <row r="254" spans="1:15" s="12" customFormat="1" ht="28.5" customHeight="1" x14ac:dyDescent="0.2">
      <c r="A254" s="26"/>
      <c r="B254" s="36" t="str">
        <f>B249</f>
        <v>PREÇO MEDIO DE MERCADO</v>
      </c>
      <c r="C254" s="20"/>
      <c r="D254" s="19" t="str">
        <f>D244</f>
        <v xml:space="preserve">PREÇO DO MATERIAL SEM BDI </v>
      </c>
      <c r="E254" s="20" t="s">
        <v>376</v>
      </c>
      <c r="F254" s="21">
        <v>1</v>
      </c>
      <c r="G254" s="28">
        <f>'CPU''s ELÉTRICA'!R69</f>
        <v>11.052719999999999</v>
      </c>
      <c r="H254" s="28">
        <f t="shared" ref="H254:H255" si="127">G254</f>
        <v>11.052719999999999</v>
      </c>
      <c r="J254" s="135"/>
      <c r="K254" s="1"/>
      <c r="L254" s="1"/>
      <c r="M254" s="1"/>
      <c r="N254" s="1"/>
    </row>
    <row r="255" spans="1:15" ht="13.5" x14ac:dyDescent="0.2">
      <c r="B255" s="36"/>
      <c r="C255" s="20"/>
      <c r="D255" s="19" t="str">
        <f>D245</f>
        <v xml:space="preserve">PREÇO MÃO DE OBRA SEM BDI </v>
      </c>
      <c r="E255" s="20" t="s">
        <v>376</v>
      </c>
      <c r="F255" s="21">
        <v>1</v>
      </c>
      <c r="G255" s="28">
        <f>'CPU''s ELÉTRICA'!U69</f>
        <v>4.7368800000000002</v>
      </c>
      <c r="H255" s="28">
        <f t="shared" si="127"/>
        <v>4.7368800000000002</v>
      </c>
      <c r="I255" s="12"/>
      <c r="O255" s="12"/>
    </row>
    <row r="256" spans="1:15" x14ac:dyDescent="0.2">
      <c r="B256" s="137" t="s">
        <v>388</v>
      </c>
      <c r="C256" s="138" t="str">
        <f>'CPU''s ELÉTRICA'!B70</f>
        <v>08.01.01.06.06</v>
      </c>
      <c r="D256" s="139" t="str">
        <f>'CPU''s ELÉTRICA'!F70</f>
        <v>Disjuntor   termomagnético   monopolar   de   20A,   Icc=5kA,   Curva   “C”, padrão DIN. Ref.: Schneider Electric ou similar.</v>
      </c>
      <c r="E256" s="140"/>
      <c r="F256" s="140"/>
      <c r="G256" s="141"/>
      <c r="H256" s="141"/>
      <c r="O256" s="12"/>
    </row>
    <row r="257" spans="1:15" x14ac:dyDescent="0.2">
      <c r="A257" s="26"/>
      <c r="B257" s="35" t="s">
        <v>373</v>
      </c>
      <c r="C257" s="17" t="s">
        <v>374</v>
      </c>
      <c r="D257" s="18" t="s">
        <v>375</v>
      </c>
      <c r="E257" s="17" t="s">
        <v>376</v>
      </c>
      <c r="F257" s="17" t="s">
        <v>377</v>
      </c>
      <c r="G257" s="30" t="s">
        <v>378</v>
      </c>
      <c r="H257" s="30" t="s">
        <v>379</v>
      </c>
      <c r="J257" s="136">
        <f>H258*J4</f>
        <v>19.737000000000002</v>
      </c>
      <c r="O257" s="12"/>
    </row>
    <row r="258" spans="1:15" s="12" customFormat="1" ht="25.5" x14ac:dyDescent="0.2">
      <c r="A258" s="26"/>
      <c r="B258" s="37" t="str">
        <f t="shared" ref="B258" si="128">B251</f>
        <v>Item</v>
      </c>
      <c r="C258" s="172"/>
      <c r="D258" s="23" t="str">
        <f>D256</f>
        <v>Disjuntor   termomagnético   monopolar   de   20A,   Icc=5kA,   Curva   “C”, padrão DIN. Ref.: Schneider Electric ou similar.</v>
      </c>
      <c r="E258" s="22" t="s">
        <v>376</v>
      </c>
      <c r="F258" s="24"/>
      <c r="G258" s="31"/>
      <c r="H258" s="31">
        <f t="shared" ref="H258" si="129">H259+H260</f>
        <v>15.7896</v>
      </c>
      <c r="I258" s="1"/>
      <c r="J258" s="135"/>
      <c r="K258" s="1"/>
      <c r="L258" s="1"/>
      <c r="M258" s="1"/>
      <c r="N258" s="1"/>
      <c r="O258" s="1"/>
    </row>
    <row r="259" spans="1:15" s="12" customFormat="1" ht="27" x14ac:dyDescent="0.2">
      <c r="A259" s="26"/>
      <c r="B259" s="36" t="str">
        <f>B254</f>
        <v>PREÇO MEDIO DE MERCADO</v>
      </c>
      <c r="C259" s="20"/>
      <c r="D259" s="19" t="str">
        <f>D254</f>
        <v xml:space="preserve">PREÇO DO MATERIAL SEM BDI </v>
      </c>
      <c r="E259" s="20" t="s">
        <v>376</v>
      </c>
      <c r="F259" s="21">
        <v>1</v>
      </c>
      <c r="G259" s="28">
        <f>'CPU''s ELÉTRICA'!R70</f>
        <v>11.052719999999999</v>
      </c>
      <c r="H259" s="28">
        <f t="shared" ref="H259:H260" si="130">G259</f>
        <v>11.052719999999999</v>
      </c>
      <c r="J259" s="135"/>
      <c r="K259" s="1"/>
      <c r="L259" s="1"/>
      <c r="M259" s="1"/>
      <c r="N259" s="1"/>
      <c r="O259" s="1"/>
    </row>
    <row r="260" spans="1:15" s="12" customFormat="1" ht="13.5" x14ac:dyDescent="0.2">
      <c r="A260" s="26"/>
      <c r="B260" s="36"/>
      <c r="C260" s="20"/>
      <c r="D260" s="19" t="str">
        <f>D255</f>
        <v xml:space="preserve">PREÇO MÃO DE OBRA SEM BDI </v>
      </c>
      <c r="E260" s="20" t="s">
        <v>376</v>
      </c>
      <c r="F260" s="21">
        <v>1</v>
      </c>
      <c r="G260" s="28">
        <f>'CPU''s ELÉTRICA'!U70</f>
        <v>4.7368800000000002</v>
      </c>
      <c r="H260" s="28">
        <f t="shared" si="130"/>
        <v>4.7368800000000002</v>
      </c>
      <c r="J260" s="1"/>
      <c r="K260" s="1"/>
      <c r="L260" s="1"/>
      <c r="M260" s="1"/>
      <c r="N260" s="1"/>
      <c r="O260" s="1"/>
    </row>
    <row r="261" spans="1:15" s="12" customFormat="1" x14ac:dyDescent="0.2">
      <c r="A261" s="26"/>
      <c r="B261" s="137" t="s">
        <v>388</v>
      </c>
      <c r="C261" s="138" t="str">
        <f>'CPU''s ELÉTRICA'!B71</f>
        <v>08.01.01.06.07</v>
      </c>
      <c r="D261" s="139" t="str">
        <f>'CPU''s ELÉTRICA'!F71</f>
        <v>Interruptor diferencial residual (DR) bipolar, 25A/30mA. Ref.: Schneider Electric ou similar.</v>
      </c>
      <c r="E261" s="140"/>
      <c r="F261" s="140"/>
      <c r="G261" s="141"/>
      <c r="H261" s="141"/>
      <c r="I261" s="1"/>
      <c r="J261" s="1"/>
      <c r="K261" s="1"/>
      <c r="L261" s="1"/>
      <c r="M261" s="1"/>
      <c r="N261" s="1"/>
    </row>
    <row r="262" spans="1:15" s="12" customFormat="1" x14ac:dyDescent="0.2">
      <c r="A262" s="26"/>
      <c r="B262" s="35" t="s">
        <v>373</v>
      </c>
      <c r="C262" s="17" t="s">
        <v>374</v>
      </c>
      <c r="D262" s="18" t="s">
        <v>375</v>
      </c>
      <c r="E262" s="17" t="s">
        <v>376</v>
      </c>
      <c r="F262" s="17" t="s">
        <v>377</v>
      </c>
      <c r="G262" s="30" t="s">
        <v>378</v>
      </c>
      <c r="H262" s="30" t="s">
        <v>379</v>
      </c>
      <c r="I262" s="1"/>
      <c r="J262" s="136">
        <f>H263*J4</f>
        <v>138.92400000000004</v>
      </c>
      <c r="K262" s="1"/>
      <c r="L262" s="1"/>
      <c r="M262" s="1"/>
      <c r="N262" s="1"/>
    </row>
    <row r="263" spans="1:15" ht="13.5" x14ac:dyDescent="0.2">
      <c r="B263" s="37" t="str">
        <f t="shared" ref="B263" si="131">B256</f>
        <v>Item</v>
      </c>
      <c r="C263" s="172"/>
      <c r="D263" s="23" t="str">
        <f>D261</f>
        <v>Interruptor diferencial residual (DR) bipolar, 25A/30mA. Ref.: Schneider Electric ou similar.</v>
      </c>
      <c r="E263" s="22" t="s">
        <v>376</v>
      </c>
      <c r="F263" s="24"/>
      <c r="G263" s="31"/>
      <c r="H263" s="31">
        <f t="shared" ref="H263" si="132">H264+H265</f>
        <v>111.13920000000002</v>
      </c>
      <c r="J263" s="135"/>
      <c r="O263" s="12"/>
    </row>
    <row r="264" spans="1:15" ht="27" x14ac:dyDescent="0.2">
      <c r="B264" s="36" t="str">
        <f>B259</f>
        <v>PREÇO MEDIO DE MERCADO</v>
      </c>
      <c r="C264" s="20"/>
      <c r="D264" s="19" t="str">
        <f>D259</f>
        <v xml:space="preserve">PREÇO DO MATERIAL SEM BDI </v>
      </c>
      <c r="E264" s="20" t="s">
        <v>376</v>
      </c>
      <c r="F264" s="21">
        <v>1</v>
      </c>
      <c r="G264" s="28">
        <f>'CPU''s ELÉTRICA'!R71</f>
        <v>77.797440000000009</v>
      </c>
      <c r="H264" s="28">
        <f t="shared" ref="H264:H265" si="133">G264</f>
        <v>77.797440000000009</v>
      </c>
      <c r="I264" s="12"/>
      <c r="J264" s="135"/>
      <c r="O264" s="12"/>
    </row>
    <row r="265" spans="1:15" ht="13.5" x14ac:dyDescent="0.2">
      <c r="B265" s="36"/>
      <c r="C265" s="20"/>
      <c r="D265" s="19" t="str">
        <f>D260</f>
        <v xml:space="preserve">PREÇO MÃO DE OBRA SEM BDI </v>
      </c>
      <c r="E265" s="20" t="s">
        <v>376</v>
      </c>
      <c r="F265" s="21">
        <v>1</v>
      </c>
      <c r="G265" s="28">
        <f>'CPU''s ELÉTRICA'!U71</f>
        <v>33.341760000000001</v>
      </c>
      <c r="H265" s="28">
        <f t="shared" si="133"/>
        <v>33.341760000000001</v>
      </c>
      <c r="I265" s="12"/>
      <c r="O265" s="12"/>
    </row>
    <row r="266" spans="1:15" x14ac:dyDescent="0.2">
      <c r="B266" s="137" t="s">
        <v>388</v>
      </c>
      <c r="C266" s="138" t="str">
        <f>'CPU''s ELÉTRICA'!B72</f>
        <v>08.01.01.06.08</v>
      </c>
      <c r="D266" s="139" t="str">
        <f>'CPU''s ELÉTRICA'!F72</f>
        <v>Interruptor diferencial residual (DR) bipolar, 40A/30mA. Ref.: Schneider Electric ou similar.</v>
      </c>
      <c r="E266" s="140"/>
      <c r="F266" s="140"/>
      <c r="G266" s="141"/>
      <c r="H266" s="141"/>
      <c r="I266" s="12"/>
      <c r="O266" s="12"/>
    </row>
    <row r="267" spans="1:15" x14ac:dyDescent="0.2">
      <c r="B267" s="35" t="s">
        <v>373</v>
      </c>
      <c r="C267" s="17" t="s">
        <v>374</v>
      </c>
      <c r="D267" s="18" t="s">
        <v>375</v>
      </c>
      <c r="E267" s="17" t="s">
        <v>376</v>
      </c>
      <c r="F267" s="17" t="s">
        <v>377</v>
      </c>
      <c r="G267" s="30" t="s">
        <v>378</v>
      </c>
      <c r="H267" s="30" t="s">
        <v>379</v>
      </c>
      <c r="I267" s="12"/>
      <c r="J267" s="136">
        <f>H268*J4</f>
        <v>150.17399999999998</v>
      </c>
      <c r="O267" s="12"/>
    </row>
    <row r="268" spans="1:15" ht="27" x14ac:dyDescent="0.2">
      <c r="B268" s="36" t="str">
        <f>B264</f>
        <v>PREÇO MEDIO DE MERCADO</v>
      </c>
      <c r="C268" s="20"/>
      <c r="D268" s="19" t="str">
        <f>D266</f>
        <v>Interruptor diferencial residual (DR) bipolar, 40A/30mA. Ref.: Schneider Electric ou similar.</v>
      </c>
      <c r="E268" s="20" t="str">
        <f>E267</f>
        <v>UND</v>
      </c>
      <c r="F268" s="21">
        <f>F264</f>
        <v>1</v>
      </c>
      <c r="G268" s="28">
        <f>'CPU''s ELÉTRICA'!R72</f>
        <v>84.097439999999992</v>
      </c>
      <c r="H268" s="28">
        <f>G268+G269</f>
        <v>120.13919999999999</v>
      </c>
      <c r="I268" s="12"/>
      <c r="J268" s="135"/>
      <c r="O268" s="12"/>
    </row>
    <row r="269" spans="1:15" ht="13.5" x14ac:dyDescent="0.2">
      <c r="B269" s="36"/>
      <c r="C269" s="20"/>
      <c r="D269" s="19" t="str">
        <f>D264</f>
        <v xml:space="preserve">PREÇO DO MATERIAL SEM BDI </v>
      </c>
      <c r="E269" s="20" t="str">
        <f>E268</f>
        <v>UND</v>
      </c>
      <c r="F269" s="21">
        <f>F265</f>
        <v>1</v>
      </c>
      <c r="G269" s="28">
        <f>'CPU''s ELÉTRICA'!U72</f>
        <v>36.041759999999996</v>
      </c>
      <c r="H269" s="28"/>
      <c r="I269" s="12"/>
      <c r="J269" s="135"/>
      <c r="O269" s="12"/>
    </row>
    <row r="270" spans="1:15" ht="13.5" x14ac:dyDescent="0.2">
      <c r="B270" s="36"/>
      <c r="C270" s="20"/>
      <c r="D270" s="19" t="str">
        <f>D265</f>
        <v xml:space="preserve">PREÇO MÃO DE OBRA SEM BDI </v>
      </c>
      <c r="E270" s="20"/>
      <c r="F270" s="21"/>
      <c r="G270" s="28"/>
      <c r="H270" s="28"/>
      <c r="I270" s="12"/>
      <c r="O270" s="12"/>
    </row>
    <row r="271" spans="1:15" s="12" customFormat="1" x14ac:dyDescent="0.2">
      <c r="A271" s="26"/>
      <c r="B271" s="137" t="s">
        <v>388</v>
      </c>
      <c r="C271" s="138" t="str">
        <f>'CPU''s ELÉTRICA'!B73</f>
        <v>08.01.01.06.09</v>
      </c>
      <c r="D271" s="139" t="str">
        <f>'CPU''s ELÉTRICA'!F73</f>
        <v>Dispositivo de proteção contra Surtos (DPS), Classe II, VCL  275V, 45kA. Ref. Clamper ou similar.</v>
      </c>
      <c r="E271" s="140"/>
      <c r="F271" s="140"/>
      <c r="G271" s="141"/>
      <c r="H271" s="141"/>
      <c r="I271" s="1"/>
      <c r="J271" s="1"/>
      <c r="K271" s="1"/>
      <c r="L271" s="1"/>
      <c r="M271" s="1"/>
      <c r="N271" s="1"/>
    </row>
    <row r="272" spans="1:15" s="12" customFormat="1" x14ac:dyDescent="0.2">
      <c r="A272" s="26"/>
      <c r="B272" s="35" t="s">
        <v>373</v>
      </c>
      <c r="C272" s="17" t="s">
        <v>374</v>
      </c>
      <c r="D272" s="18" t="s">
        <v>375</v>
      </c>
      <c r="E272" s="17" t="s">
        <v>376</v>
      </c>
      <c r="F272" s="17" t="s">
        <v>377</v>
      </c>
      <c r="G272" s="30" t="s">
        <v>378</v>
      </c>
      <c r="H272" s="30" t="s">
        <v>379</v>
      </c>
      <c r="I272" s="1"/>
      <c r="J272" s="136">
        <f>H273*J4</f>
        <v>77.05</v>
      </c>
      <c r="K272" s="1"/>
      <c r="L272" s="1"/>
      <c r="M272" s="1"/>
      <c r="N272" s="1"/>
      <c r="O272" s="1"/>
    </row>
    <row r="273" spans="1:15" s="12" customFormat="1" ht="13.5" x14ac:dyDescent="0.2">
      <c r="A273" s="26"/>
      <c r="B273" s="37" t="str">
        <f>B261</f>
        <v>Item</v>
      </c>
      <c r="C273" s="172"/>
      <c r="D273" s="23" t="str">
        <f>D271</f>
        <v>Dispositivo de proteção contra Surtos (DPS), Classe II, VCL  275V, 45kA. Ref. Clamper ou similar.</v>
      </c>
      <c r="E273" s="22" t="s">
        <v>376</v>
      </c>
      <c r="F273" s="24"/>
      <c r="G273" s="31"/>
      <c r="H273" s="31">
        <f t="shared" ref="H273" si="134">H274+H275</f>
        <v>61.64</v>
      </c>
      <c r="I273" s="1"/>
      <c r="J273" s="135"/>
      <c r="K273" s="1"/>
      <c r="L273" s="1"/>
      <c r="M273" s="1"/>
      <c r="N273" s="1"/>
      <c r="O273" s="1"/>
    </row>
    <row r="274" spans="1:15" s="12" customFormat="1" ht="27" x14ac:dyDescent="0.2">
      <c r="A274" s="26"/>
      <c r="B274" s="36" t="str">
        <f>B264</f>
        <v>PREÇO MEDIO DE MERCADO</v>
      </c>
      <c r="C274" s="20"/>
      <c r="D274" s="19" t="str">
        <f>D264</f>
        <v xml:space="preserve">PREÇO DO MATERIAL SEM BDI </v>
      </c>
      <c r="E274" s="20" t="s">
        <v>376</v>
      </c>
      <c r="F274" s="21">
        <v>1</v>
      </c>
      <c r="G274" s="28">
        <v>44.9</v>
      </c>
      <c r="H274" s="28">
        <f t="shared" ref="H274:H275" si="135">G274</f>
        <v>44.9</v>
      </c>
      <c r="J274" s="135"/>
      <c r="K274" s="1"/>
      <c r="L274" s="1"/>
      <c r="M274" s="1"/>
      <c r="N274" s="1"/>
      <c r="O274" s="1"/>
    </row>
    <row r="275" spans="1:15" s="12" customFormat="1" ht="13.5" x14ac:dyDescent="0.2">
      <c r="A275" s="26"/>
      <c r="B275" s="36"/>
      <c r="C275" s="20"/>
      <c r="D275" s="19" t="str">
        <f>D265</f>
        <v xml:space="preserve">PREÇO MÃO DE OBRA SEM BDI </v>
      </c>
      <c r="E275" s="20" t="s">
        <v>376</v>
      </c>
      <c r="F275" s="21">
        <v>1</v>
      </c>
      <c r="G275" s="28">
        <v>16.739999999999998</v>
      </c>
      <c r="H275" s="28">
        <f t="shared" si="135"/>
        <v>16.739999999999998</v>
      </c>
      <c r="J275" s="1"/>
      <c r="K275" s="1"/>
      <c r="L275" s="1"/>
      <c r="M275" s="1"/>
      <c r="N275" s="1"/>
    </row>
    <row r="276" spans="1:15" s="12" customFormat="1" x14ac:dyDescent="0.2">
      <c r="A276" s="1"/>
      <c r="B276" s="137" t="s">
        <v>388</v>
      </c>
      <c r="C276" s="138" t="str">
        <f>'CPU''s ELÉTRICA'!B74</f>
        <v>08.01.01.06.10</v>
      </c>
      <c r="D276" s="139" t="str">
        <f>'CPU''s ELÉTRICA'!F74</f>
        <v>Execução de limpeza, organização, adquação e reaperto de conexões de um quadro de distribuição de circuitos elétricos.</v>
      </c>
      <c r="E276" s="140"/>
      <c r="F276" s="140"/>
      <c r="G276" s="141"/>
      <c r="H276" s="141"/>
      <c r="I276" s="1"/>
      <c r="J276" s="1"/>
      <c r="K276" s="1"/>
      <c r="L276" s="1"/>
      <c r="M276" s="1"/>
      <c r="N276" s="1"/>
      <c r="O276" s="1"/>
    </row>
    <row r="277" spans="1:15" x14ac:dyDescent="0.2">
      <c r="A277" s="26"/>
      <c r="B277" s="35" t="s">
        <v>373</v>
      </c>
      <c r="C277" s="17" t="s">
        <v>374</v>
      </c>
      <c r="D277" s="18" t="s">
        <v>375</v>
      </c>
      <c r="E277" s="17" t="s">
        <v>376</v>
      </c>
      <c r="F277" s="17" t="s">
        <v>377</v>
      </c>
      <c r="G277" s="30" t="s">
        <v>378</v>
      </c>
      <c r="H277" s="30" t="s">
        <v>379</v>
      </c>
      <c r="J277" s="136">
        <f>H278*J4</f>
        <v>229.83799999999997</v>
      </c>
    </row>
    <row r="278" spans="1:15" ht="25.5" x14ac:dyDescent="0.2">
      <c r="A278" s="26"/>
      <c r="B278" s="37" t="str">
        <f t="shared" ref="B278" si="136">B271</f>
        <v>Item</v>
      </c>
      <c r="C278" s="172"/>
      <c r="D278" s="23" t="str">
        <f t="shared" ref="D278" si="137">D276</f>
        <v>Execução de limpeza, organização, adquação e reaperto de conexões de um quadro de distribuição de circuitos elétricos.</v>
      </c>
      <c r="E278" s="22" t="s">
        <v>376</v>
      </c>
      <c r="F278" s="24"/>
      <c r="G278" s="31"/>
      <c r="H278" s="31">
        <f t="shared" ref="H278" si="138">H279+H280</f>
        <v>183.87039999999996</v>
      </c>
      <c r="J278" s="135"/>
    </row>
    <row r="279" spans="1:15" ht="27" x14ac:dyDescent="0.2">
      <c r="A279" s="26"/>
      <c r="B279" s="36" t="str">
        <f>B274</f>
        <v>PREÇO MEDIO DE MERCADO</v>
      </c>
      <c r="C279" s="20"/>
      <c r="D279" s="19" t="str">
        <f t="shared" ref="D279:D280" si="139">D274</f>
        <v xml:space="preserve">PREÇO DO MATERIAL SEM BDI </v>
      </c>
      <c r="E279" s="20" t="s">
        <v>376</v>
      </c>
      <c r="F279" s="21">
        <v>1</v>
      </c>
      <c r="G279" s="28">
        <f>'CPU''s ELÉTRICA'!R74</f>
        <v>127.54191999999998</v>
      </c>
      <c r="H279" s="28">
        <f t="shared" ref="H279:H280" si="140">G279</f>
        <v>127.54191999999998</v>
      </c>
      <c r="I279" s="12"/>
      <c r="J279" s="135"/>
      <c r="O279" s="12"/>
    </row>
    <row r="280" spans="1:15" s="12" customFormat="1" ht="13.5" x14ac:dyDescent="0.2">
      <c r="A280" s="1"/>
      <c r="B280" s="36"/>
      <c r="C280" s="20"/>
      <c r="D280" s="19" t="str">
        <f t="shared" si="139"/>
        <v xml:space="preserve">PREÇO MÃO DE OBRA SEM BDI </v>
      </c>
      <c r="E280" s="20" t="s">
        <v>376</v>
      </c>
      <c r="F280" s="21">
        <v>1</v>
      </c>
      <c r="G280" s="28">
        <f>'CPU''s ELÉTRICA'!U74</f>
        <v>56.328479999999985</v>
      </c>
      <c r="H280" s="28">
        <f t="shared" si="140"/>
        <v>56.328479999999985</v>
      </c>
      <c r="J280" s="1"/>
      <c r="K280" s="1"/>
      <c r="L280" s="1"/>
      <c r="M280" s="1"/>
      <c r="N280" s="1"/>
      <c r="O280" s="1"/>
    </row>
    <row r="283" spans="1:15" x14ac:dyDescent="0.2">
      <c r="O283" s="12"/>
    </row>
    <row r="284" spans="1:15" s="12" customFormat="1" x14ac:dyDescent="0.2">
      <c r="A284" s="1"/>
      <c r="B284" s="1"/>
      <c r="C284" s="1"/>
      <c r="D284" s="5"/>
      <c r="E284" s="1"/>
      <c r="F284" s="1"/>
      <c r="G284" s="29"/>
      <c r="H284" s="29"/>
      <c r="I284" s="1"/>
      <c r="J284" s="1"/>
      <c r="K284" s="1"/>
      <c r="L284" s="1"/>
      <c r="M284" s="1"/>
      <c r="N284" s="1"/>
      <c r="O284" s="1"/>
    </row>
    <row r="287" spans="1:15" x14ac:dyDescent="0.2">
      <c r="O287" s="12"/>
    </row>
    <row r="288" spans="1:15" s="12" customFormat="1" x14ac:dyDescent="0.2">
      <c r="A288" s="1"/>
      <c r="B288" s="1"/>
      <c r="C288" s="1"/>
      <c r="D288" s="5"/>
      <c r="E288" s="1"/>
      <c r="F288" s="1"/>
      <c r="G288" s="29"/>
      <c r="H288" s="29"/>
      <c r="I288" s="1"/>
      <c r="J288" s="1"/>
      <c r="K288" s="1"/>
      <c r="L288" s="1"/>
      <c r="M288" s="1"/>
      <c r="N288" s="1"/>
    </row>
    <row r="289" spans="1:15" x14ac:dyDescent="0.2">
      <c r="O289" s="12"/>
    </row>
    <row r="292" spans="1:15" s="12" customFormat="1" x14ac:dyDescent="0.2">
      <c r="A292" s="1"/>
      <c r="B292" s="1"/>
      <c r="C292" s="1"/>
      <c r="D292" s="5"/>
      <c r="E292" s="1"/>
      <c r="F292" s="1"/>
      <c r="G292" s="29"/>
      <c r="H292" s="29"/>
      <c r="I292" s="1"/>
      <c r="J292" s="1"/>
      <c r="K292" s="1"/>
      <c r="L292" s="1"/>
      <c r="M292" s="1"/>
      <c r="N292" s="1"/>
      <c r="O292" s="1"/>
    </row>
    <row r="293" spans="1:15" s="12" customFormat="1" x14ac:dyDescent="0.2">
      <c r="A293" s="1"/>
      <c r="B293" s="1"/>
      <c r="C293" s="1"/>
      <c r="D293" s="5"/>
      <c r="E293" s="1"/>
      <c r="F293" s="1"/>
      <c r="G293" s="29"/>
      <c r="H293" s="29"/>
      <c r="I293" s="1"/>
      <c r="J293" s="1"/>
      <c r="K293" s="1"/>
      <c r="L293" s="1"/>
      <c r="M293" s="1"/>
      <c r="N293" s="1"/>
    </row>
    <row r="294" spans="1:15" s="12" customFormat="1" x14ac:dyDescent="0.2">
      <c r="A294" s="1"/>
      <c r="B294" s="1"/>
      <c r="C294" s="1"/>
      <c r="D294" s="5"/>
      <c r="E294" s="1"/>
      <c r="F294" s="1"/>
      <c r="G294" s="29"/>
      <c r="H294" s="29"/>
      <c r="I294" s="1"/>
      <c r="J294" s="1"/>
      <c r="K294" s="1"/>
      <c r="L294" s="1"/>
      <c r="M294" s="1"/>
      <c r="N294" s="1"/>
    </row>
    <row r="295" spans="1:15" x14ac:dyDescent="0.2">
      <c r="O295" s="12"/>
    </row>
    <row r="296" spans="1:15" x14ac:dyDescent="0.2">
      <c r="O296" s="12"/>
    </row>
    <row r="297" spans="1:15" x14ac:dyDescent="0.2">
      <c r="O297" s="12"/>
    </row>
    <row r="298" spans="1:15" s="12" customFormat="1" x14ac:dyDescent="0.2">
      <c r="A298" s="1"/>
      <c r="B298" s="1"/>
      <c r="C298" s="1"/>
      <c r="D298" s="5"/>
      <c r="E298" s="1"/>
      <c r="F298" s="1"/>
      <c r="G298" s="29"/>
      <c r="H298" s="29"/>
      <c r="I298" s="1"/>
      <c r="J298" s="1"/>
      <c r="K298" s="1"/>
      <c r="L298" s="1"/>
      <c r="M298" s="1"/>
      <c r="N298" s="1"/>
    </row>
    <row r="299" spans="1:15" s="12" customFormat="1" x14ac:dyDescent="0.2">
      <c r="A299" s="1"/>
      <c r="B299" s="1"/>
      <c r="C299" s="1"/>
      <c r="D299" s="5"/>
      <c r="E299" s="1"/>
      <c r="F299" s="1"/>
      <c r="G299" s="29"/>
      <c r="H299" s="29"/>
      <c r="I299" s="1"/>
      <c r="J299" s="1"/>
      <c r="K299" s="1"/>
      <c r="L299" s="1"/>
      <c r="M299" s="1"/>
      <c r="N299" s="1"/>
    </row>
    <row r="300" spans="1:15" s="12" customFormat="1" ht="22.5" customHeight="1" x14ac:dyDescent="0.2">
      <c r="A300" s="1"/>
      <c r="B300" s="1"/>
      <c r="C300" s="1"/>
      <c r="D300" s="5"/>
      <c r="E300" s="1"/>
      <c r="F300" s="1"/>
      <c r="G300" s="29"/>
      <c r="H300" s="29"/>
      <c r="I300" s="1"/>
      <c r="J300" s="1"/>
      <c r="K300" s="1"/>
      <c r="L300" s="1"/>
      <c r="M300" s="1"/>
      <c r="N300" s="1"/>
    </row>
    <row r="301" spans="1:15" s="12" customFormat="1" ht="18.75" customHeight="1" x14ac:dyDescent="0.2">
      <c r="A301" s="1"/>
      <c r="B301" s="1"/>
      <c r="C301" s="1"/>
      <c r="D301" s="5"/>
      <c r="E301" s="1"/>
      <c r="F301" s="1"/>
      <c r="G301" s="29"/>
      <c r="H301" s="29"/>
      <c r="I301" s="1"/>
      <c r="J301" s="1"/>
      <c r="K301" s="1"/>
      <c r="L301" s="1"/>
      <c r="M301" s="1"/>
      <c r="N301" s="1"/>
    </row>
    <row r="302" spans="1:15" s="12" customFormat="1" x14ac:dyDescent="0.2">
      <c r="A302" s="1"/>
      <c r="B302" s="1"/>
      <c r="C302" s="1"/>
      <c r="D302" s="5"/>
      <c r="E302" s="1"/>
      <c r="F302" s="1"/>
      <c r="G302" s="29"/>
      <c r="H302" s="29"/>
      <c r="I302" s="1"/>
      <c r="J302" s="1"/>
      <c r="K302" s="1"/>
      <c r="L302" s="1"/>
      <c r="M302" s="1"/>
      <c r="N302" s="1"/>
    </row>
    <row r="303" spans="1:15" s="12" customFormat="1" x14ac:dyDescent="0.2">
      <c r="A303" s="1"/>
      <c r="B303" s="1"/>
      <c r="C303" s="1"/>
      <c r="D303" s="5"/>
      <c r="E303" s="1"/>
      <c r="F303" s="1"/>
      <c r="G303" s="29"/>
      <c r="H303" s="29"/>
      <c r="I303" s="1"/>
      <c r="J303" s="1"/>
      <c r="K303" s="1"/>
      <c r="L303" s="1"/>
      <c r="M303" s="1"/>
      <c r="N303" s="1"/>
    </row>
    <row r="304" spans="1:15" s="12" customFormat="1" x14ac:dyDescent="0.2">
      <c r="A304" s="1"/>
      <c r="B304" s="1"/>
      <c r="C304" s="1"/>
      <c r="D304" s="5"/>
      <c r="E304" s="1"/>
      <c r="F304" s="1"/>
      <c r="G304" s="29"/>
      <c r="H304" s="29"/>
      <c r="I304" s="1"/>
      <c r="J304" s="1"/>
      <c r="K304" s="1"/>
      <c r="L304" s="1"/>
      <c r="M304" s="1"/>
      <c r="N304" s="1"/>
      <c r="O304" s="1"/>
    </row>
    <row r="305" spans="1:15" s="12" customFormat="1" x14ac:dyDescent="0.2">
      <c r="A305" s="1"/>
      <c r="B305" s="1"/>
      <c r="C305" s="1"/>
      <c r="D305" s="5"/>
      <c r="E305" s="1"/>
      <c r="F305" s="1"/>
      <c r="G305" s="29"/>
      <c r="H305" s="29"/>
      <c r="I305" s="1"/>
      <c r="J305" s="1"/>
      <c r="K305" s="1"/>
      <c r="L305" s="1"/>
      <c r="M305" s="1"/>
      <c r="N305" s="1"/>
      <c r="O305" s="1"/>
    </row>
    <row r="306" spans="1:15" s="12" customFormat="1" x14ac:dyDescent="0.2">
      <c r="A306" s="1"/>
      <c r="B306" s="1"/>
      <c r="C306" s="1"/>
      <c r="D306" s="5"/>
      <c r="E306" s="1"/>
      <c r="F306" s="1"/>
      <c r="G306" s="29"/>
      <c r="H306" s="29"/>
      <c r="I306" s="1"/>
      <c r="J306" s="1"/>
      <c r="K306" s="1"/>
      <c r="L306" s="1"/>
      <c r="M306" s="1"/>
      <c r="N306" s="1"/>
      <c r="O306" s="1"/>
    </row>
    <row r="307" spans="1:15" s="12" customFormat="1" x14ac:dyDescent="0.2">
      <c r="A307" s="1"/>
      <c r="B307" s="1"/>
      <c r="C307" s="1"/>
      <c r="D307" s="5"/>
      <c r="E307" s="1"/>
      <c r="F307" s="1"/>
      <c r="G307" s="29"/>
      <c r="H307" s="29"/>
      <c r="I307" s="1"/>
      <c r="J307" s="1"/>
      <c r="K307" s="1"/>
      <c r="L307" s="1"/>
      <c r="M307" s="1"/>
      <c r="N307" s="1"/>
    </row>
    <row r="308" spans="1:15" s="12" customFormat="1" x14ac:dyDescent="0.2">
      <c r="A308" s="1"/>
      <c r="B308" s="1"/>
      <c r="C308" s="1"/>
      <c r="D308" s="5"/>
      <c r="E308" s="1"/>
      <c r="F308" s="1"/>
      <c r="G308" s="29"/>
      <c r="H308" s="29"/>
      <c r="I308" s="1"/>
      <c r="J308" s="1"/>
      <c r="K308" s="1"/>
      <c r="L308" s="1"/>
      <c r="M308" s="1"/>
      <c r="N308" s="1"/>
    </row>
    <row r="309" spans="1:15" x14ac:dyDescent="0.2">
      <c r="O309" s="12"/>
    </row>
    <row r="310" spans="1:15" x14ac:dyDescent="0.2">
      <c r="O310" s="12"/>
    </row>
    <row r="311" spans="1:15" x14ac:dyDescent="0.2">
      <c r="O311" s="12"/>
    </row>
    <row r="312" spans="1:15" s="12" customFormat="1" x14ac:dyDescent="0.2">
      <c r="A312" s="1"/>
      <c r="B312" s="1"/>
      <c r="C312" s="1"/>
      <c r="D312" s="5"/>
      <c r="E312" s="1"/>
      <c r="F312" s="1"/>
      <c r="G312" s="29"/>
      <c r="H312" s="29"/>
      <c r="I312" s="1"/>
      <c r="J312" s="1"/>
      <c r="K312" s="1"/>
      <c r="L312" s="1"/>
      <c r="M312" s="1"/>
      <c r="N312" s="1"/>
      <c r="O312" s="1"/>
    </row>
    <row r="313" spans="1:15" s="12" customFormat="1" x14ac:dyDescent="0.2">
      <c r="A313" s="1"/>
      <c r="B313" s="1"/>
      <c r="C313" s="1"/>
      <c r="D313" s="5"/>
      <c r="E313" s="1"/>
      <c r="F313" s="1"/>
      <c r="G313" s="29"/>
      <c r="H313" s="29"/>
      <c r="I313" s="1"/>
      <c r="J313" s="1"/>
      <c r="K313" s="1"/>
      <c r="L313" s="1"/>
      <c r="M313" s="1"/>
      <c r="N313" s="1"/>
      <c r="O313" s="1"/>
    </row>
    <row r="314" spans="1:15" s="12" customFormat="1" x14ac:dyDescent="0.2">
      <c r="A314" s="1"/>
      <c r="B314" s="1"/>
      <c r="C314" s="1"/>
      <c r="D314" s="5"/>
      <c r="E314" s="1"/>
      <c r="F314" s="1"/>
      <c r="G314" s="29"/>
      <c r="H314" s="29"/>
      <c r="I314" s="1"/>
      <c r="J314" s="1"/>
      <c r="K314" s="1"/>
      <c r="L314" s="1"/>
      <c r="M314" s="1"/>
      <c r="N314" s="1"/>
      <c r="O314" s="1"/>
    </row>
    <row r="315" spans="1:15" s="12" customFormat="1" x14ac:dyDescent="0.2">
      <c r="A315" s="1"/>
      <c r="B315" s="1"/>
      <c r="C315" s="1"/>
      <c r="D315" s="5"/>
      <c r="E315" s="1"/>
      <c r="F315" s="1"/>
      <c r="G315" s="29"/>
      <c r="H315" s="29"/>
      <c r="I315" s="1"/>
      <c r="J315" s="1"/>
      <c r="K315" s="1"/>
      <c r="L315" s="1"/>
      <c r="M315" s="1"/>
      <c r="N315" s="1"/>
    </row>
    <row r="316" spans="1:15" s="12" customFormat="1" x14ac:dyDescent="0.2">
      <c r="A316" s="1"/>
      <c r="B316" s="1"/>
      <c r="C316" s="1"/>
      <c r="D316" s="5"/>
      <c r="E316" s="1"/>
      <c r="F316" s="1"/>
      <c r="G316" s="29"/>
      <c r="H316" s="29"/>
      <c r="I316" s="1"/>
      <c r="J316" s="1"/>
      <c r="K316" s="1"/>
      <c r="L316" s="1"/>
      <c r="M316" s="1"/>
      <c r="N316" s="1"/>
    </row>
    <row r="317" spans="1:15" x14ac:dyDescent="0.2">
      <c r="O317" s="12"/>
    </row>
    <row r="318" spans="1:15" x14ac:dyDescent="0.2">
      <c r="O318" s="12"/>
    </row>
    <row r="320" spans="1:15" s="12" customFormat="1" x14ac:dyDescent="0.2">
      <c r="A320" s="1"/>
      <c r="B320" s="1"/>
      <c r="C320" s="1"/>
      <c r="D320" s="5"/>
      <c r="E320" s="1"/>
      <c r="F320" s="1"/>
      <c r="G320" s="29"/>
      <c r="H320" s="29"/>
      <c r="I320" s="1"/>
      <c r="J320" s="1"/>
      <c r="K320" s="1"/>
      <c r="L320" s="1"/>
      <c r="M320" s="1"/>
      <c r="N320" s="1"/>
      <c r="O320" s="1"/>
    </row>
    <row r="321" spans="1:15" s="12" customFormat="1" x14ac:dyDescent="0.2">
      <c r="A321" s="1"/>
      <c r="B321" s="1"/>
      <c r="C321" s="1"/>
      <c r="D321" s="5"/>
      <c r="E321" s="1"/>
      <c r="F321" s="1"/>
      <c r="G321" s="29"/>
      <c r="H321" s="29"/>
      <c r="I321" s="1"/>
      <c r="J321" s="1"/>
      <c r="K321" s="1"/>
      <c r="L321" s="1"/>
      <c r="M321" s="1"/>
      <c r="N321" s="1"/>
      <c r="O321" s="1"/>
    </row>
    <row r="322" spans="1:15" s="12" customFormat="1" x14ac:dyDescent="0.2">
      <c r="A322" s="1"/>
      <c r="B322" s="1"/>
      <c r="C322" s="1"/>
      <c r="D322" s="5"/>
      <c r="E322" s="1"/>
      <c r="F322" s="1"/>
      <c r="G322" s="29"/>
      <c r="H322" s="29"/>
      <c r="I322" s="1"/>
      <c r="J322" s="1"/>
      <c r="K322" s="1"/>
      <c r="L322" s="1"/>
      <c r="M322" s="1"/>
      <c r="N322" s="1"/>
    </row>
    <row r="323" spans="1:15" s="12" customFormat="1" x14ac:dyDescent="0.2">
      <c r="A323" s="1"/>
      <c r="B323" s="1"/>
      <c r="C323" s="1"/>
      <c r="D323" s="5"/>
      <c r="E323" s="1"/>
      <c r="F323" s="1"/>
      <c r="G323" s="29"/>
      <c r="H323" s="29"/>
      <c r="I323" s="1"/>
      <c r="J323" s="1"/>
      <c r="K323" s="1"/>
      <c r="L323" s="1"/>
      <c r="M323" s="1"/>
      <c r="N323" s="1"/>
    </row>
    <row r="324" spans="1:15" x14ac:dyDescent="0.2">
      <c r="O324" s="12"/>
    </row>
    <row r="325" spans="1:15" x14ac:dyDescent="0.2">
      <c r="O325" s="12"/>
    </row>
    <row r="327" spans="1:15" s="12" customFormat="1" x14ac:dyDescent="0.2">
      <c r="A327" s="1"/>
      <c r="B327" s="1"/>
      <c r="C327" s="1"/>
      <c r="D327" s="5"/>
      <c r="E327" s="1"/>
      <c r="F327" s="1"/>
      <c r="G327" s="29"/>
      <c r="H327" s="29"/>
      <c r="I327" s="1"/>
      <c r="J327" s="1"/>
      <c r="K327" s="1"/>
      <c r="L327" s="1"/>
      <c r="M327" s="1"/>
      <c r="N327" s="1"/>
      <c r="O327" s="1"/>
    </row>
    <row r="328" spans="1:15" s="12" customFormat="1" x14ac:dyDescent="0.2">
      <c r="A328" s="1"/>
      <c r="B328" s="1"/>
      <c r="C328" s="1"/>
      <c r="D328" s="5"/>
      <c r="E328" s="1"/>
      <c r="F328" s="1"/>
      <c r="G328" s="29"/>
      <c r="H328" s="29"/>
      <c r="I328" s="1"/>
      <c r="J328" s="1"/>
      <c r="K328" s="1"/>
      <c r="L328" s="1"/>
      <c r="M328" s="1"/>
      <c r="N328" s="1"/>
      <c r="O328" s="1"/>
    </row>
    <row r="329" spans="1:15" s="12" customFormat="1" x14ac:dyDescent="0.2">
      <c r="A329" s="1"/>
      <c r="B329" s="1"/>
      <c r="C329" s="1"/>
      <c r="D329" s="5"/>
      <c r="E329" s="1"/>
      <c r="F329" s="1"/>
      <c r="G329" s="29"/>
      <c r="H329" s="29"/>
      <c r="I329" s="1"/>
      <c r="J329" s="1"/>
      <c r="K329" s="1"/>
      <c r="L329" s="1"/>
      <c r="M329" s="1"/>
      <c r="N329" s="1"/>
    </row>
    <row r="330" spans="1:15" s="12" customFormat="1" x14ac:dyDescent="0.2">
      <c r="A330" s="1"/>
      <c r="B330" s="1"/>
      <c r="C330" s="1"/>
      <c r="D330" s="5"/>
      <c r="E330" s="1"/>
      <c r="F330" s="1"/>
      <c r="G330" s="29"/>
      <c r="H330" s="29"/>
      <c r="I330" s="1"/>
      <c r="J330" s="1"/>
      <c r="K330" s="1"/>
      <c r="L330" s="1"/>
      <c r="M330" s="1"/>
      <c r="N330" s="1"/>
    </row>
    <row r="331" spans="1:15" x14ac:dyDescent="0.2">
      <c r="O331" s="12"/>
    </row>
    <row r="332" spans="1:15" x14ac:dyDescent="0.2">
      <c r="O332" s="12"/>
    </row>
    <row r="334" spans="1:15" s="12" customFormat="1" x14ac:dyDescent="0.2">
      <c r="A334" s="1"/>
      <c r="B334" s="1"/>
      <c r="C334" s="1"/>
      <c r="D334" s="5"/>
      <c r="E334" s="1"/>
      <c r="F334" s="1"/>
      <c r="G334" s="29"/>
      <c r="H334" s="29"/>
      <c r="I334" s="1"/>
      <c r="J334" s="1"/>
      <c r="K334" s="1"/>
      <c r="L334" s="1"/>
      <c r="M334" s="1"/>
      <c r="N334" s="1"/>
      <c r="O334" s="1"/>
    </row>
    <row r="335" spans="1:15" s="12" customFormat="1" x14ac:dyDescent="0.2">
      <c r="A335" s="1"/>
      <c r="B335" s="1"/>
      <c r="C335" s="1"/>
      <c r="D335" s="5"/>
      <c r="E335" s="1"/>
      <c r="F335" s="1"/>
      <c r="G335" s="29"/>
      <c r="H335" s="29"/>
      <c r="I335" s="1"/>
      <c r="J335" s="1"/>
      <c r="K335" s="1"/>
      <c r="L335" s="1"/>
      <c r="M335" s="1"/>
      <c r="N335" s="1"/>
      <c r="O335" s="1"/>
    </row>
    <row r="336" spans="1:15" s="12" customFormat="1" x14ac:dyDescent="0.2">
      <c r="A336" s="1"/>
      <c r="B336" s="1"/>
      <c r="C336" s="1"/>
      <c r="D336" s="5"/>
      <c r="E336" s="1"/>
      <c r="F336" s="1"/>
      <c r="G336" s="29"/>
      <c r="H336" s="29"/>
      <c r="I336" s="1"/>
      <c r="J336" s="1"/>
      <c r="K336" s="1"/>
      <c r="L336" s="1"/>
      <c r="M336" s="1"/>
      <c r="N336" s="1"/>
    </row>
    <row r="337" spans="1:15" s="12" customFormat="1" x14ac:dyDescent="0.2">
      <c r="A337" s="1"/>
      <c r="B337" s="1"/>
      <c r="C337" s="1"/>
      <c r="D337" s="5"/>
      <c r="E337" s="1"/>
      <c r="F337" s="1"/>
      <c r="G337" s="29"/>
      <c r="H337" s="29"/>
      <c r="I337" s="1"/>
      <c r="J337" s="1"/>
      <c r="K337" s="1"/>
      <c r="L337" s="1"/>
      <c r="M337" s="1"/>
      <c r="N337" s="1"/>
    </row>
    <row r="341" spans="1:15" s="12" customFormat="1" x14ac:dyDescent="0.2">
      <c r="A341" s="1"/>
      <c r="B341" s="1"/>
      <c r="C341" s="1"/>
      <c r="D341" s="5"/>
      <c r="E341" s="1"/>
      <c r="F341" s="1"/>
      <c r="G341" s="29"/>
      <c r="H341" s="29"/>
      <c r="I341" s="1"/>
      <c r="J341" s="1"/>
      <c r="K341" s="1"/>
      <c r="L341" s="1"/>
      <c r="M341" s="1"/>
      <c r="N341" s="1"/>
    </row>
    <row r="342" spans="1:15" s="12" customFormat="1" x14ac:dyDescent="0.2">
      <c r="A342" s="1"/>
      <c r="B342" s="1"/>
      <c r="C342" s="1"/>
      <c r="D342" s="5"/>
      <c r="E342" s="1"/>
      <c r="F342" s="1"/>
      <c r="G342" s="29"/>
      <c r="H342" s="29"/>
      <c r="I342" s="1"/>
      <c r="J342" s="1"/>
      <c r="K342" s="1"/>
      <c r="L342" s="1"/>
      <c r="M342" s="1"/>
      <c r="N342" s="1"/>
    </row>
    <row r="343" spans="1:15" x14ac:dyDescent="0.2">
      <c r="O343" s="12"/>
    </row>
    <row r="344" spans="1:15" x14ac:dyDescent="0.2">
      <c r="O344" s="12"/>
    </row>
    <row r="345" spans="1:15" x14ac:dyDescent="0.2">
      <c r="O345" s="12"/>
    </row>
    <row r="346" spans="1:15" s="12" customFormat="1" x14ac:dyDescent="0.2">
      <c r="A346" s="1"/>
      <c r="B346" s="1"/>
      <c r="C346" s="1"/>
      <c r="D346" s="5"/>
      <c r="E346" s="1"/>
      <c r="F346" s="1"/>
      <c r="G346" s="29"/>
      <c r="H346" s="29"/>
      <c r="I346" s="1"/>
      <c r="J346" s="1"/>
      <c r="K346" s="1"/>
      <c r="L346" s="1"/>
      <c r="M346" s="1"/>
      <c r="N346" s="1"/>
      <c r="O346" s="1"/>
    </row>
    <row r="347" spans="1:15" s="12" customFormat="1" x14ac:dyDescent="0.2">
      <c r="A347" s="1"/>
      <c r="B347" s="1"/>
      <c r="C347" s="1"/>
      <c r="D347" s="5"/>
      <c r="E347" s="1"/>
      <c r="F347" s="1"/>
      <c r="G347" s="29"/>
      <c r="H347" s="29"/>
      <c r="I347" s="1"/>
      <c r="J347" s="1"/>
      <c r="K347" s="1"/>
      <c r="L347" s="1"/>
      <c r="M347" s="1"/>
      <c r="N347" s="1"/>
      <c r="O347" s="1"/>
    </row>
    <row r="348" spans="1:15" s="12" customFormat="1" x14ac:dyDescent="0.2">
      <c r="A348" s="1"/>
      <c r="B348" s="1"/>
      <c r="C348" s="1"/>
      <c r="D348" s="5"/>
      <c r="E348" s="1"/>
      <c r="F348" s="1"/>
      <c r="G348" s="29"/>
      <c r="H348" s="29"/>
      <c r="I348" s="1"/>
      <c r="J348" s="1"/>
      <c r="K348" s="1"/>
      <c r="L348" s="1"/>
      <c r="M348" s="1"/>
      <c r="N348" s="1"/>
      <c r="O348" s="1"/>
    </row>
    <row r="349" spans="1:15" s="12" customFormat="1" x14ac:dyDescent="0.2">
      <c r="A349" s="1"/>
      <c r="B349" s="1"/>
      <c r="C349" s="1"/>
      <c r="D349" s="5"/>
      <c r="E349" s="1"/>
      <c r="F349" s="1"/>
      <c r="G349" s="29"/>
      <c r="H349" s="29"/>
      <c r="I349" s="1"/>
      <c r="J349" s="1"/>
      <c r="K349" s="1"/>
      <c r="L349" s="1"/>
      <c r="M349" s="1"/>
      <c r="N349" s="1"/>
    </row>
    <row r="350" spans="1:15" s="12" customFormat="1" x14ac:dyDescent="0.2">
      <c r="A350" s="1"/>
      <c r="B350" s="1"/>
      <c r="C350" s="1"/>
      <c r="D350" s="5"/>
      <c r="E350" s="1"/>
      <c r="F350" s="1"/>
      <c r="G350" s="29"/>
      <c r="H350" s="29"/>
      <c r="I350" s="1"/>
      <c r="J350" s="1"/>
      <c r="K350" s="1"/>
      <c r="L350" s="1"/>
      <c r="M350" s="1"/>
      <c r="N350" s="1"/>
    </row>
    <row r="351" spans="1:15" x14ac:dyDescent="0.2">
      <c r="O351" s="12"/>
    </row>
    <row r="354" spans="1:15" s="12" customFormat="1" x14ac:dyDescent="0.2">
      <c r="A354" s="1"/>
      <c r="B354" s="1"/>
      <c r="C354" s="1"/>
      <c r="D354" s="5"/>
      <c r="E354" s="1"/>
      <c r="F354" s="1"/>
      <c r="G354" s="29"/>
      <c r="H354" s="29"/>
      <c r="I354" s="1"/>
      <c r="J354" s="1"/>
      <c r="K354" s="1"/>
      <c r="L354" s="1"/>
      <c r="M354" s="1"/>
      <c r="N354" s="1"/>
      <c r="O354" s="1"/>
    </row>
    <row r="355" spans="1:15" s="12" customFormat="1" x14ac:dyDescent="0.2">
      <c r="A355" s="1"/>
      <c r="B355" s="1"/>
      <c r="C355" s="1"/>
      <c r="D355" s="5"/>
      <c r="E355" s="1"/>
      <c r="F355" s="1"/>
      <c r="G355" s="29"/>
      <c r="H355" s="29"/>
      <c r="I355" s="1"/>
      <c r="J355" s="1"/>
      <c r="K355" s="1"/>
      <c r="L355" s="1"/>
      <c r="M355" s="1"/>
      <c r="N355" s="1"/>
    </row>
    <row r="356" spans="1:15" s="12" customFormat="1" x14ac:dyDescent="0.2">
      <c r="A356" s="1"/>
      <c r="B356" s="1"/>
      <c r="C356" s="1"/>
      <c r="D356" s="5"/>
      <c r="E356" s="1"/>
      <c r="F356" s="1"/>
      <c r="G356" s="29"/>
      <c r="H356" s="29"/>
      <c r="I356" s="1"/>
      <c r="J356" s="1"/>
      <c r="K356" s="1"/>
      <c r="L356" s="1"/>
      <c r="M356" s="1"/>
      <c r="N356" s="1"/>
    </row>
    <row r="357" spans="1:15" x14ac:dyDescent="0.2">
      <c r="O357" s="12"/>
    </row>
    <row r="358" spans="1:15" x14ac:dyDescent="0.2">
      <c r="O358" s="12"/>
    </row>
    <row r="360" spans="1:15" s="12" customFormat="1" x14ac:dyDescent="0.2">
      <c r="A360" s="1"/>
      <c r="B360" s="1"/>
      <c r="C360" s="1"/>
      <c r="D360" s="5"/>
      <c r="E360" s="1"/>
      <c r="F360" s="1"/>
      <c r="G360" s="29"/>
      <c r="H360" s="29"/>
      <c r="I360" s="1"/>
      <c r="J360" s="1"/>
      <c r="K360" s="1"/>
      <c r="L360" s="1"/>
      <c r="M360" s="1"/>
      <c r="N360" s="1"/>
      <c r="O360" s="1"/>
    </row>
    <row r="361" spans="1:15" s="12" customFormat="1" x14ac:dyDescent="0.2">
      <c r="A361" s="1"/>
      <c r="B361" s="1"/>
      <c r="C361" s="1"/>
      <c r="D361" s="5"/>
      <c r="E361" s="1"/>
      <c r="F361" s="1"/>
      <c r="G361" s="29"/>
      <c r="H361" s="29"/>
      <c r="I361" s="1"/>
      <c r="J361" s="1"/>
      <c r="K361" s="1"/>
      <c r="L361" s="1"/>
      <c r="M361" s="1"/>
      <c r="N361" s="1"/>
      <c r="O361" s="1"/>
    </row>
    <row r="362" spans="1:15" s="12" customFormat="1" x14ac:dyDescent="0.2">
      <c r="A362" s="1"/>
      <c r="B362" s="1"/>
      <c r="C362" s="1"/>
      <c r="D362" s="5"/>
      <c r="E362" s="1"/>
      <c r="F362" s="1"/>
      <c r="G362" s="29"/>
      <c r="H362" s="29"/>
      <c r="I362" s="1"/>
      <c r="J362" s="1"/>
      <c r="K362" s="1"/>
      <c r="L362" s="1"/>
      <c r="M362" s="1"/>
      <c r="N362" s="1"/>
    </row>
    <row r="363" spans="1:15" s="12" customFormat="1" x14ac:dyDescent="0.2">
      <c r="A363" s="1"/>
      <c r="B363" s="1"/>
      <c r="C363" s="1"/>
      <c r="D363" s="5"/>
      <c r="E363" s="1"/>
      <c r="F363" s="1"/>
      <c r="G363" s="29"/>
      <c r="H363" s="29"/>
      <c r="I363" s="1"/>
      <c r="J363" s="1"/>
      <c r="K363" s="1"/>
      <c r="L363" s="1"/>
      <c r="M363" s="1"/>
      <c r="N363" s="1"/>
    </row>
    <row r="364" spans="1:15" x14ac:dyDescent="0.2">
      <c r="O364" s="12"/>
    </row>
    <row r="365" spans="1:15" x14ac:dyDescent="0.2">
      <c r="O365" s="12"/>
    </row>
    <row r="366" spans="1:15" x14ac:dyDescent="0.2">
      <c r="O366" s="12"/>
    </row>
    <row r="367" spans="1:15" s="12" customFormat="1" x14ac:dyDescent="0.2">
      <c r="A367" s="1"/>
      <c r="B367" s="1"/>
      <c r="C367" s="1"/>
      <c r="D367" s="5"/>
      <c r="E367" s="1"/>
      <c r="F367" s="1"/>
      <c r="G367" s="29"/>
      <c r="H367" s="29"/>
      <c r="I367" s="1"/>
      <c r="J367" s="1"/>
      <c r="K367" s="1"/>
      <c r="L367" s="1"/>
      <c r="M367" s="1"/>
      <c r="N367" s="1"/>
      <c r="O367" s="1"/>
    </row>
    <row r="368" spans="1:15" s="12" customFormat="1" x14ac:dyDescent="0.2">
      <c r="A368" s="1"/>
      <c r="B368" s="1"/>
      <c r="C368" s="1"/>
      <c r="D368" s="5"/>
      <c r="E368" s="1"/>
      <c r="F368" s="1"/>
      <c r="G368" s="29"/>
      <c r="H368" s="29"/>
      <c r="I368" s="1"/>
      <c r="J368" s="1"/>
      <c r="K368" s="1"/>
      <c r="L368" s="1"/>
      <c r="M368" s="1"/>
      <c r="N368" s="1"/>
      <c r="O368" s="1"/>
    </row>
    <row r="369" spans="1:15" s="12" customFormat="1" x14ac:dyDescent="0.2">
      <c r="A369" s="1"/>
      <c r="B369" s="1"/>
      <c r="C369" s="1"/>
      <c r="D369" s="5"/>
      <c r="E369" s="1"/>
      <c r="F369" s="1"/>
      <c r="G369" s="29"/>
      <c r="H369" s="29"/>
      <c r="I369" s="1"/>
      <c r="J369" s="1"/>
      <c r="K369" s="1"/>
      <c r="L369" s="1"/>
      <c r="M369" s="1"/>
      <c r="N369" s="1"/>
      <c r="O369" s="1"/>
    </row>
    <row r="370" spans="1:15" s="12" customFormat="1" x14ac:dyDescent="0.2">
      <c r="A370" s="1"/>
      <c r="B370" s="1"/>
      <c r="C370" s="1"/>
      <c r="D370" s="5"/>
      <c r="E370" s="1"/>
      <c r="F370" s="1"/>
      <c r="G370" s="29"/>
      <c r="H370" s="29"/>
      <c r="I370" s="1"/>
      <c r="J370" s="1"/>
      <c r="K370" s="1"/>
      <c r="L370" s="1"/>
      <c r="M370" s="1"/>
      <c r="N370" s="1"/>
    </row>
    <row r="371" spans="1:15" s="12" customFormat="1" x14ac:dyDescent="0.2">
      <c r="A371" s="1"/>
      <c r="B371" s="1"/>
      <c r="C371" s="1"/>
      <c r="D371" s="5"/>
      <c r="E371" s="1"/>
      <c r="F371" s="1"/>
      <c r="G371" s="29"/>
      <c r="H371" s="29"/>
      <c r="I371" s="1"/>
      <c r="J371" s="1"/>
      <c r="K371" s="1"/>
      <c r="L371" s="1"/>
      <c r="M371" s="1"/>
      <c r="N371" s="1"/>
    </row>
    <row r="375" spans="1:15" s="12" customFormat="1" x14ac:dyDescent="0.2">
      <c r="A375" s="1"/>
      <c r="B375" s="1"/>
      <c r="C375" s="1"/>
      <c r="D375" s="5"/>
      <c r="E375" s="1"/>
      <c r="F375" s="1"/>
      <c r="G375" s="29"/>
      <c r="H375" s="29"/>
      <c r="I375" s="1"/>
      <c r="J375" s="1"/>
      <c r="K375" s="1"/>
      <c r="L375" s="1"/>
      <c r="M375" s="1"/>
      <c r="N375" s="1"/>
    </row>
    <row r="376" spans="1:15" s="12" customFormat="1" x14ac:dyDescent="0.2">
      <c r="A376" s="1"/>
      <c r="B376" s="1"/>
      <c r="C376" s="1"/>
      <c r="D376" s="5"/>
      <c r="E376" s="1"/>
      <c r="F376" s="1"/>
      <c r="G376" s="29"/>
      <c r="H376" s="29"/>
      <c r="I376" s="1"/>
      <c r="J376" s="1"/>
      <c r="K376" s="1"/>
      <c r="L376" s="1"/>
      <c r="M376" s="1"/>
      <c r="N376" s="1"/>
    </row>
    <row r="380" spans="1:15" s="12" customFormat="1" x14ac:dyDescent="0.2">
      <c r="A380" s="1"/>
      <c r="B380" s="1"/>
      <c r="C380" s="1"/>
      <c r="D380" s="5"/>
      <c r="E380" s="1"/>
      <c r="F380" s="1"/>
      <c r="G380" s="29"/>
      <c r="H380" s="29"/>
      <c r="I380" s="1"/>
      <c r="J380" s="1"/>
      <c r="K380" s="1"/>
      <c r="L380" s="1"/>
      <c r="M380" s="1"/>
      <c r="N380" s="1"/>
    </row>
    <row r="381" spans="1:15" s="12" customFormat="1" x14ac:dyDescent="0.2">
      <c r="A381" s="1"/>
      <c r="B381" s="1"/>
      <c r="C381" s="1"/>
      <c r="D381" s="5"/>
      <c r="E381" s="1"/>
      <c r="F381" s="1"/>
      <c r="G381" s="29"/>
      <c r="H381" s="29"/>
      <c r="I381" s="1"/>
      <c r="J381" s="1"/>
      <c r="K381" s="1"/>
      <c r="L381" s="1"/>
      <c r="M381" s="1"/>
      <c r="N381" s="1"/>
    </row>
    <row r="382" spans="1:15" x14ac:dyDescent="0.2">
      <c r="O382" s="12"/>
    </row>
    <row r="383" spans="1:15" x14ac:dyDescent="0.2">
      <c r="O383" s="12"/>
    </row>
    <row r="385" spans="1:15" s="12" customFormat="1" x14ac:dyDescent="0.2">
      <c r="A385" s="1"/>
      <c r="B385" s="1"/>
      <c r="C385" s="1"/>
      <c r="D385" s="5"/>
      <c r="E385" s="1"/>
      <c r="F385" s="1"/>
      <c r="G385" s="29"/>
      <c r="H385" s="29"/>
      <c r="I385" s="1"/>
      <c r="J385" s="1"/>
      <c r="K385" s="1"/>
      <c r="L385" s="1"/>
      <c r="M385" s="1"/>
      <c r="N385" s="1"/>
      <c r="O385" s="1"/>
    </row>
    <row r="386" spans="1:15" s="12" customFormat="1" x14ac:dyDescent="0.2">
      <c r="A386" s="1"/>
      <c r="B386" s="1"/>
      <c r="C386" s="1"/>
      <c r="D386" s="5"/>
      <c r="E386" s="1"/>
      <c r="F386" s="1"/>
      <c r="G386" s="29"/>
      <c r="H386" s="29"/>
      <c r="I386" s="1"/>
      <c r="J386" s="1"/>
      <c r="K386" s="1"/>
      <c r="L386" s="1"/>
      <c r="M386" s="1"/>
      <c r="N386" s="1"/>
      <c r="O386" s="1"/>
    </row>
    <row r="387" spans="1:15" s="12" customFormat="1" x14ac:dyDescent="0.2">
      <c r="A387" s="1"/>
      <c r="B387" s="1"/>
      <c r="C387" s="1"/>
      <c r="D387" s="5"/>
      <c r="E387" s="1"/>
      <c r="F387" s="1"/>
      <c r="G387" s="29"/>
      <c r="H387" s="29"/>
      <c r="I387" s="1"/>
      <c r="J387" s="1"/>
      <c r="K387" s="1"/>
      <c r="L387" s="1"/>
      <c r="M387" s="1"/>
      <c r="N387" s="1"/>
    </row>
    <row r="388" spans="1:15" s="12" customFormat="1" x14ac:dyDescent="0.2">
      <c r="A388" s="1"/>
      <c r="B388" s="1"/>
      <c r="C388" s="1"/>
      <c r="D388" s="5"/>
      <c r="E388" s="1"/>
      <c r="F388" s="1"/>
      <c r="G388" s="29"/>
      <c r="H388" s="29"/>
      <c r="I388" s="1"/>
      <c r="J388" s="1"/>
      <c r="K388" s="1"/>
      <c r="L388" s="1"/>
      <c r="M388" s="1"/>
      <c r="N388" s="1"/>
    </row>
    <row r="389" spans="1:15" x14ac:dyDescent="0.2">
      <c r="O389" s="12"/>
    </row>
    <row r="390" spans="1:15" x14ac:dyDescent="0.2">
      <c r="O390" s="12"/>
    </row>
    <row r="392" spans="1:15" s="12" customFormat="1" x14ac:dyDescent="0.2">
      <c r="A392" s="1"/>
      <c r="B392" s="1"/>
      <c r="C392" s="1"/>
      <c r="D392" s="5"/>
      <c r="E392" s="1"/>
      <c r="F392" s="1"/>
      <c r="G392" s="29"/>
      <c r="H392" s="29"/>
      <c r="I392" s="1"/>
      <c r="J392" s="1"/>
      <c r="K392" s="1"/>
      <c r="L392" s="1"/>
      <c r="M392" s="1"/>
      <c r="N392" s="1"/>
      <c r="O392" s="1"/>
    </row>
    <row r="393" spans="1:15" s="12" customFormat="1" x14ac:dyDescent="0.2">
      <c r="A393" s="1"/>
      <c r="B393" s="1"/>
      <c r="C393" s="1"/>
      <c r="D393" s="5"/>
      <c r="E393" s="1"/>
      <c r="F393" s="1"/>
      <c r="G393" s="29"/>
      <c r="H393" s="29"/>
      <c r="I393" s="1"/>
      <c r="J393" s="1"/>
      <c r="K393" s="1"/>
      <c r="L393" s="1"/>
      <c r="M393" s="1"/>
      <c r="N393" s="1"/>
      <c r="O393" s="1"/>
    </row>
    <row r="394" spans="1:15" s="12" customFormat="1" x14ac:dyDescent="0.2">
      <c r="A394" s="1"/>
      <c r="B394" s="1"/>
      <c r="C394" s="1"/>
      <c r="D394" s="5"/>
      <c r="E394" s="1"/>
      <c r="F394" s="1"/>
      <c r="G394" s="29"/>
      <c r="H394" s="29"/>
      <c r="I394" s="1"/>
      <c r="J394" s="1"/>
      <c r="K394" s="1"/>
      <c r="L394" s="1"/>
      <c r="M394" s="1"/>
      <c r="N394" s="1"/>
    </row>
    <row r="395" spans="1:15" s="12" customFormat="1" x14ac:dyDescent="0.2">
      <c r="A395" s="1"/>
      <c r="B395" s="1"/>
      <c r="C395" s="1"/>
      <c r="D395" s="5"/>
      <c r="E395" s="1"/>
      <c r="F395" s="1"/>
      <c r="G395" s="29"/>
      <c r="H395" s="29"/>
      <c r="I395" s="1"/>
      <c r="J395" s="1"/>
      <c r="K395" s="1"/>
      <c r="L395" s="1"/>
      <c r="M395" s="1"/>
      <c r="N395" s="1"/>
    </row>
    <row r="396" spans="1:15" x14ac:dyDescent="0.2">
      <c r="O396" s="12"/>
    </row>
    <row r="399" spans="1:15" s="12" customFormat="1" x14ac:dyDescent="0.2">
      <c r="A399" s="1"/>
      <c r="B399" s="1"/>
      <c r="C399" s="1"/>
      <c r="D399" s="5"/>
      <c r="E399" s="1"/>
      <c r="F399" s="1"/>
      <c r="G399" s="29"/>
      <c r="H399" s="29"/>
      <c r="I399" s="1"/>
      <c r="J399" s="1"/>
      <c r="K399" s="1"/>
      <c r="L399" s="1"/>
      <c r="M399" s="1"/>
      <c r="N399" s="1"/>
      <c r="O399" s="1"/>
    </row>
    <row r="400" spans="1:15" s="12" customFormat="1" x14ac:dyDescent="0.2">
      <c r="A400" s="1"/>
      <c r="B400" s="1"/>
      <c r="C400" s="1"/>
      <c r="D400" s="5"/>
      <c r="E400" s="1"/>
      <c r="F400" s="1"/>
      <c r="G400" s="29"/>
      <c r="H400" s="29"/>
      <c r="I400" s="1"/>
      <c r="J400" s="1"/>
      <c r="K400" s="1"/>
      <c r="L400" s="1"/>
      <c r="M400" s="1"/>
      <c r="N400" s="1"/>
    </row>
    <row r="401" spans="1:15" s="12" customFormat="1" x14ac:dyDescent="0.2">
      <c r="A401" s="1"/>
      <c r="B401" s="1"/>
      <c r="C401" s="1"/>
      <c r="D401" s="5"/>
      <c r="E401" s="1"/>
      <c r="F401" s="1"/>
      <c r="G401" s="29"/>
      <c r="H401" s="29"/>
      <c r="I401" s="1"/>
      <c r="J401" s="1"/>
      <c r="K401" s="1"/>
      <c r="L401" s="1"/>
      <c r="M401" s="1"/>
      <c r="N401" s="1"/>
    </row>
    <row r="402" spans="1:15" x14ac:dyDescent="0.2">
      <c r="O402" s="12"/>
    </row>
    <row r="405" spans="1:15" s="12" customFormat="1" x14ac:dyDescent="0.2">
      <c r="A405" s="1"/>
      <c r="B405" s="1"/>
      <c r="C405" s="1"/>
      <c r="D405" s="5"/>
      <c r="E405" s="1"/>
      <c r="F405" s="1"/>
      <c r="G405" s="29"/>
      <c r="H405" s="29"/>
      <c r="I405" s="1"/>
      <c r="J405" s="1"/>
      <c r="K405" s="1"/>
      <c r="L405" s="1"/>
      <c r="M405" s="1"/>
      <c r="N405" s="1"/>
      <c r="O405" s="1"/>
    </row>
    <row r="406" spans="1:15" s="12" customFormat="1" x14ac:dyDescent="0.2">
      <c r="A406" s="1"/>
      <c r="B406" s="1"/>
      <c r="C406" s="1"/>
      <c r="D406" s="5"/>
      <c r="E406" s="1"/>
      <c r="F406" s="1"/>
      <c r="G406" s="29"/>
      <c r="H406" s="29"/>
      <c r="I406" s="1"/>
      <c r="J406" s="1"/>
      <c r="K406" s="1"/>
      <c r="L406" s="1"/>
      <c r="M406" s="1"/>
      <c r="N406" s="1"/>
    </row>
    <row r="407" spans="1:15" s="12" customFormat="1" x14ac:dyDescent="0.2">
      <c r="A407" s="1"/>
      <c r="B407" s="1"/>
      <c r="C407" s="1"/>
      <c r="D407" s="5"/>
      <c r="E407" s="1"/>
      <c r="F407" s="1"/>
      <c r="G407" s="29"/>
      <c r="H407" s="29"/>
      <c r="I407" s="1"/>
      <c r="J407" s="1"/>
      <c r="K407" s="1"/>
      <c r="L407" s="1"/>
      <c r="M407" s="1"/>
      <c r="N407" s="1"/>
    </row>
    <row r="408" spans="1:15" x14ac:dyDescent="0.2">
      <c r="O408" s="12"/>
    </row>
    <row r="411" spans="1:15" s="12" customFormat="1" x14ac:dyDescent="0.2">
      <c r="A411" s="1"/>
      <c r="B411" s="1"/>
      <c r="C411" s="1"/>
      <c r="D411" s="5"/>
      <c r="E411" s="1"/>
      <c r="F411" s="1"/>
      <c r="G411" s="29"/>
      <c r="H411" s="29"/>
      <c r="I411" s="1"/>
      <c r="J411" s="1"/>
      <c r="K411" s="1"/>
      <c r="L411" s="1"/>
      <c r="M411" s="1"/>
      <c r="N411" s="1"/>
      <c r="O411" s="1"/>
    </row>
    <row r="412" spans="1:15" s="12" customFormat="1" x14ac:dyDescent="0.2">
      <c r="A412" s="1"/>
      <c r="B412" s="1"/>
      <c r="C412" s="1"/>
      <c r="D412" s="5"/>
      <c r="E412" s="1"/>
      <c r="F412" s="1"/>
      <c r="G412" s="29"/>
      <c r="H412" s="29"/>
      <c r="I412" s="1"/>
      <c r="J412" s="1"/>
      <c r="K412" s="1"/>
      <c r="L412" s="1"/>
      <c r="M412" s="1"/>
      <c r="N412" s="1"/>
    </row>
    <row r="413" spans="1:15" s="12" customFormat="1" x14ac:dyDescent="0.2">
      <c r="A413" s="1"/>
      <c r="B413" s="1"/>
      <c r="C413" s="1"/>
      <c r="D413" s="5"/>
      <c r="E413" s="1"/>
      <c r="F413" s="1"/>
      <c r="G413" s="29"/>
      <c r="H413" s="29"/>
      <c r="I413" s="1"/>
      <c r="J413" s="1"/>
      <c r="K413" s="1"/>
      <c r="L413" s="1"/>
      <c r="M413" s="1"/>
      <c r="N413" s="1"/>
    </row>
    <row r="414" spans="1:15" x14ac:dyDescent="0.2">
      <c r="O414" s="12"/>
    </row>
    <row r="415" spans="1:15" x14ac:dyDescent="0.2">
      <c r="O415" s="12"/>
    </row>
    <row r="416" spans="1:15" x14ac:dyDescent="0.2">
      <c r="O416" s="12"/>
    </row>
    <row r="417" spans="1:15" s="12" customFormat="1" x14ac:dyDescent="0.2">
      <c r="A417" s="1"/>
      <c r="B417" s="1"/>
      <c r="C417" s="1"/>
      <c r="D417" s="5"/>
      <c r="E417" s="1"/>
      <c r="F417" s="1"/>
      <c r="G417" s="29"/>
      <c r="H417" s="29"/>
      <c r="I417" s="1"/>
      <c r="J417" s="1"/>
      <c r="K417" s="1"/>
      <c r="L417" s="1"/>
      <c r="M417" s="1"/>
      <c r="N417" s="1"/>
    </row>
    <row r="418" spans="1:15" s="12" customFormat="1" x14ac:dyDescent="0.2">
      <c r="A418" s="1"/>
      <c r="B418" s="1"/>
      <c r="C418" s="1"/>
      <c r="D418" s="5"/>
      <c r="E418" s="1"/>
      <c r="F418" s="1"/>
      <c r="G418" s="29"/>
      <c r="H418" s="29"/>
      <c r="I418" s="1"/>
      <c r="J418" s="1"/>
      <c r="K418" s="1"/>
      <c r="L418" s="1"/>
      <c r="M418" s="1"/>
      <c r="N418" s="1"/>
    </row>
    <row r="419" spans="1:15" s="12" customFormat="1" x14ac:dyDescent="0.2">
      <c r="A419" s="1"/>
      <c r="B419" s="1"/>
      <c r="C419" s="1"/>
      <c r="D419" s="5"/>
      <c r="E419" s="1"/>
      <c r="F419" s="1"/>
      <c r="G419" s="29"/>
      <c r="H419" s="29"/>
      <c r="I419" s="1"/>
      <c r="J419" s="1"/>
      <c r="K419" s="1"/>
      <c r="L419" s="1"/>
      <c r="M419" s="1"/>
      <c r="N419" s="1"/>
      <c r="O419" s="1"/>
    </row>
    <row r="420" spans="1:15" s="12" customFormat="1" x14ac:dyDescent="0.2">
      <c r="A420" s="1"/>
      <c r="B420" s="1"/>
      <c r="C420" s="1"/>
      <c r="D420" s="5"/>
      <c r="E420" s="1"/>
      <c r="F420" s="1"/>
      <c r="G420" s="29"/>
      <c r="H420" s="29"/>
      <c r="I420" s="1"/>
      <c r="J420" s="1"/>
      <c r="K420" s="1"/>
      <c r="L420" s="1"/>
      <c r="M420" s="1"/>
      <c r="N420" s="1"/>
      <c r="O420" s="1"/>
    </row>
    <row r="421" spans="1:15" s="12" customFormat="1" x14ac:dyDescent="0.2">
      <c r="A421" s="1"/>
      <c r="B421" s="1"/>
      <c r="C421" s="1"/>
      <c r="D421" s="5"/>
      <c r="E421" s="1"/>
      <c r="F421" s="1"/>
      <c r="G421" s="29"/>
      <c r="H421" s="29"/>
      <c r="I421" s="1"/>
      <c r="J421" s="1"/>
      <c r="K421" s="1"/>
      <c r="L421" s="1"/>
      <c r="M421" s="1"/>
      <c r="N421" s="1"/>
      <c r="O421" s="1"/>
    </row>
    <row r="422" spans="1:15" s="12" customFormat="1" x14ac:dyDescent="0.2">
      <c r="A422" s="1"/>
      <c r="B422" s="1"/>
      <c r="C422" s="1"/>
      <c r="D422" s="5"/>
      <c r="E422" s="1"/>
      <c r="F422" s="1"/>
      <c r="G422" s="29"/>
      <c r="H422" s="29"/>
      <c r="I422" s="1"/>
      <c r="J422" s="1"/>
      <c r="K422" s="1"/>
      <c r="L422" s="1"/>
      <c r="M422" s="1"/>
      <c r="N422" s="1"/>
    </row>
    <row r="423" spans="1:15" s="12" customFormat="1" x14ac:dyDescent="0.2">
      <c r="A423" s="1"/>
      <c r="B423" s="1"/>
      <c r="C423" s="1"/>
      <c r="D423" s="5"/>
      <c r="E423" s="1"/>
      <c r="F423" s="1"/>
      <c r="G423" s="29"/>
      <c r="H423" s="29"/>
      <c r="I423" s="1"/>
      <c r="J423" s="1"/>
      <c r="K423" s="1"/>
      <c r="L423" s="1"/>
      <c r="M423" s="1"/>
      <c r="N423" s="1"/>
      <c r="O423" s="1"/>
    </row>
    <row r="427" spans="1:15" s="12" customFormat="1" x14ac:dyDescent="0.2">
      <c r="A427" s="1"/>
      <c r="B427" s="1"/>
      <c r="C427" s="1"/>
      <c r="D427" s="5"/>
      <c r="E427" s="1"/>
      <c r="F427" s="1"/>
      <c r="G427" s="29"/>
      <c r="H427" s="29"/>
      <c r="I427" s="1"/>
      <c r="J427" s="1"/>
      <c r="K427" s="1"/>
      <c r="L427" s="1"/>
      <c r="M427" s="1"/>
      <c r="N427" s="1"/>
      <c r="O427" s="1"/>
    </row>
    <row r="432" spans="1:15" x14ac:dyDescent="0.2">
      <c r="O432" s="12"/>
    </row>
    <row r="433" spans="1:15" x14ac:dyDescent="0.2">
      <c r="O433" s="12"/>
    </row>
    <row r="437" spans="1:15" s="12" customFormat="1" x14ac:dyDescent="0.2">
      <c r="A437" s="1"/>
      <c r="B437" s="1"/>
      <c r="C437" s="1"/>
      <c r="D437" s="5"/>
      <c r="E437" s="1"/>
      <c r="F437" s="1"/>
      <c r="G437" s="29"/>
      <c r="H437" s="29"/>
      <c r="I437" s="1"/>
      <c r="J437" s="1"/>
      <c r="K437" s="1"/>
      <c r="L437" s="1"/>
      <c r="M437" s="1"/>
      <c r="N437" s="1"/>
      <c r="O437" s="1"/>
    </row>
    <row r="438" spans="1:15" s="12" customFormat="1" x14ac:dyDescent="0.2">
      <c r="A438" s="1"/>
      <c r="B438" s="1"/>
      <c r="C438" s="1"/>
      <c r="D438" s="5"/>
      <c r="E438" s="1"/>
      <c r="F438" s="1"/>
      <c r="G438" s="29"/>
      <c r="H438" s="29"/>
      <c r="I438" s="1"/>
      <c r="J438" s="1"/>
      <c r="K438" s="1"/>
      <c r="L438" s="1"/>
      <c r="M438" s="1"/>
      <c r="N438" s="1"/>
    </row>
    <row r="442" spans="1:15" x14ac:dyDescent="0.2">
      <c r="O442" s="12"/>
    </row>
    <row r="443" spans="1:15" s="12" customFormat="1" x14ac:dyDescent="0.2">
      <c r="A443" s="1"/>
      <c r="B443" s="1"/>
      <c r="C443" s="1"/>
      <c r="D443" s="5"/>
      <c r="E443" s="1"/>
      <c r="F443" s="1"/>
      <c r="G443" s="29"/>
      <c r="H443" s="29"/>
      <c r="I443" s="1"/>
      <c r="J443" s="1"/>
      <c r="K443" s="1"/>
      <c r="L443" s="1"/>
      <c r="M443" s="1"/>
      <c r="N443" s="1"/>
    </row>
    <row r="444" spans="1:15" x14ac:dyDescent="0.2">
      <c r="O444" s="12"/>
    </row>
    <row r="447" spans="1:15" s="12" customFormat="1" x14ac:dyDescent="0.2">
      <c r="A447" s="1"/>
      <c r="B447" s="1"/>
      <c r="C447" s="1"/>
      <c r="D447" s="5"/>
      <c r="E447" s="1"/>
      <c r="F447" s="1"/>
      <c r="G447" s="29"/>
      <c r="H447" s="29"/>
      <c r="I447" s="1"/>
      <c r="J447" s="1"/>
      <c r="K447" s="1"/>
      <c r="L447" s="1"/>
      <c r="M447" s="1"/>
      <c r="N447" s="1"/>
      <c r="O447" s="1"/>
    </row>
    <row r="448" spans="1:15" s="12" customFormat="1" x14ac:dyDescent="0.2">
      <c r="A448" s="1"/>
      <c r="B448" s="1"/>
      <c r="C448" s="1"/>
      <c r="D448" s="5"/>
      <c r="E448" s="1"/>
      <c r="F448" s="1"/>
      <c r="G448" s="29"/>
      <c r="H448" s="29"/>
      <c r="I448" s="1"/>
      <c r="J448" s="1"/>
      <c r="K448" s="1"/>
      <c r="L448" s="1"/>
      <c r="M448" s="1"/>
      <c r="N448" s="1"/>
      <c r="O448" s="1"/>
    </row>
    <row r="449" spans="1:15" s="12" customFormat="1" x14ac:dyDescent="0.2">
      <c r="A449" s="1"/>
      <c r="B449" s="1"/>
      <c r="C449" s="1"/>
      <c r="D449" s="5"/>
      <c r="E449" s="1"/>
      <c r="F449" s="1"/>
      <c r="G449" s="29"/>
      <c r="H449" s="29"/>
      <c r="I449" s="1"/>
      <c r="J449" s="1"/>
      <c r="K449" s="1"/>
      <c r="L449" s="1"/>
      <c r="M449" s="1"/>
      <c r="N449" s="1"/>
      <c r="O449" s="1"/>
    </row>
  </sheetData>
  <autoFilter ref="C6:H33"/>
  <mergeCells count="1">
    <mergeCell ref="C2:F2"/>
  </mergeCells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90"/>
  <sheetViews>
    <sheetView showGridLines="0" zoomScale="70" zoomScaleNormal="70" workbookViewId="0">
      <pane ySplit="6" topLeftCell="A7" activePane="bottomLeft" state="frozen"/>
      <selection activeCell="C1" sqref="C1"/>
      <selection pane="bottomLeft" activeCell="P15" sqref="P15"/>
    </sheetView>
  </sheetViews>
  <sheetFormatPr defaultRowHeight="12.75" x14ac:dyDescent="0.2"/>
  <cols>
    <col min="1" max="1" width="9.5" style="175" bestFit="1" customWidth="1"/>
    <col min="2" max="2" width="21.6640625" style="175" customWidth="1"/>
    <col min="3" max="3" width="20" style="175" customWidth="1"/>
    <col min="4" max="4" width="125.1640625" style="177" customWidth="1"/>
    <col min="5" max="5" width="10.33203125" style="175" bestFit="1" customWidth="1"/>
    <col min="6" max="6" width="19.33203125" style="175" customWidth="1"/>
    <col min="7" max="7" width="13.83203125" style="176" customWidth="1"/>
    <col min="8" max="8" width="12.83203125" style="176" bestFit="1" customWidth="1"/>
    <col min="9" max="9" width="2.5" style="175" customWidth="1"/>
    <col min="10" max="10" width="21.5" style="175" customWidth="1"/>
    <col min="11" max="11" width="2.33203125" style="175" hidden="1" customWidth="1"/>
    <col min="12" max="12" width="91.6640625" style="175" hidden="1" customWidth="1"/>
    <col min="13" max="16384" width="9.33203125" style="175"/>
  </cols>
  <sheetData>
    <row r="2" spans="1:14" s="201" customFormat="1" ht="65.25" customHeight="1" x14ac:dyDescent="0.2">
      <c r="B2" s="207"/>
      <c r="C2" s="209" t="s">
        <v>389</v>
      </c>
      <c r="D2" s="209"/>
      <c r="E2" s="209"/>
      <c r="F2" s="209"/>
      <c r="G2" s="203"/>
      <c r="H2" s="202"/>
    </row>
    <row r="3" spans="1:14" s="201" customFormat="1" ht="17.25" customHeight="1" x14ac:dyDescent="0.2">
      <c r="B3" s="206" t="s">
        <v>398</v>
      </c>
      <c r="C3" s="206"/>
      <c r="D3" s="205" t="s">
        <v>399</v>
      </c>
      <c r="E3" s="204"/>
      <c r="F3" s="204"/>
      <c r="G3" s="203"/>
      <c r="H3" s="202"/>
      <c r="J3" s="201" t="s">
        <v>653</v>
      </c>
    </row>
    <row r="4" spans="1:14" s="201" customFormat="1" ht="17.25" customHeight="1" x14ac:dyDescent="0.2">
      <c r="B4" s="206" t="s">
        <v>402</v>
      </c>
      <c r="C4" s="206"/>
      <c r="D4" s="205" t="s">
        <v>403</v>
      </c>
      <c r="E4" s="204"/>
      <c r="F4" s="204"/>
      <c r="G4" s="203"/>
      <c r="H4" s="202"/>
      <c r="J4" s="201">
        <v>1.25</v>
      </c>
    </row>
    <row r="5" spans="1:14" x14ac:dyDescent="0.2">
      <c r="B5" s="185" t="s">
        <v>373</v>
      </c>
      <c r="C5" s="183" t="s">
        <v>374</v>
      </c>
      <c r="D5" s="184" t="s">
        <v>375</v>
      </c>
      <c r="E5" s="183" t="s">
        <v>376</v>
      </c>
      <c r="F5" s="183" t="s">
        <v>377</v>
      </c>
      <c r="G5" s="182" t="s">
        <v>378</v>
      </c>
      <c r="H5" s="182" t="s">
        <v>379</v>
      </c>
    </row>
    <row r="6" spans="1:14" x14ac:dyDescent="0.2">
      <c r="C6" s="199"/>
      <c r="D6" s="200"/>
      <c r="E6" s="199"/>
      <c r="F6" s="199"/>
      <c r="G6" s="198"/>
      <c r="H6" s="198"/>
    </row>
    <row r="7" spans="1:14" x14ac:dyDescent="0.2">
      <c r="B7" s="190" t="s">
        <v>388</v>
      </c>
      <c r="C7" s="189" t="str">
        <f>'[1]CPU''s TELECOM'!B9</f>
        <v>08.01.02.01.01</v>
      </c>
      <c r="D7" s="188" t="str">
        <f>'[1]CPU''s TELECOM'!F9</f>
        <v>Eletroduto em PVC flexível corrugado, não propagante de chama, classe Médio (cor laranja), diâmetro 1” (32mm). Ref.: Tigreflex reforçado ou similar.</v>
      </c>
      <c r="E7" s="187"/>
      <c r="F7" s="187"/>
      <c r="G7" s="186"/>
      <c r="H7" s="186"/>
    </row>
    <row r="8" spans="1:14" ht="22.5" customHeight="1" x14ac:dyDescent="0.2">
      <c r="B8" s="185" t="s">
        <v>373</v>
      </c>
      <c r="C8" s="183" t="s">
        <v>374</v>
      </c>
      <c r="D8" s="184" t="s">
        <v>375</v>
      </c>
      <c r="E8" s="183" t="s">
        <v>376</v>
      </c>
      <c r="F8" s="183" t="s">
        <v>377</v>
      </c>
      <c r="G8" s="182" t="s">
        <v>378</v>
      </c>
      <c r="H8" s="182" t="s">
        <v>379</v>
      </c>
    </row>
    <row r="9" spans="1:14" ht="25.5" x14ac:dyDescent="0.2">
      <c r="B9" s="37" t="s">
        <v>384</v>
      </c>
      <c r="C9" s="22"/>
      <c r="D9" s="23" t="str">
        <f>D7</f>
        <v>Eletroduto em PVC flexível corrugado, não propagante de chama, classe Médio (cor laranja), diâmetro 1” (32mm). Ref.: Tigreflex reforçado ou similar.</v>
      </c>
      <c r="E9" s="22" t="s">
        <v>376</v>
      </c>
      <c r="F9" s="24"/>
      <c r="G9" s="31"/>
      <c r="H9" s="31">
        <f>SUBTOTAL(9,H10:H11)</f>
        <v>6.6887999999999996</v>
      </c>
    </row>
    <row r="10" spans="1:14" s="178" customFormat="1" ht="27" x14ac:dyDescent="0.2">
      <c r="A10" s="180"/>
      <c r="B10" s="36" t="s">
        <v>666</v>
      </c>
      <c r="C10" s="20"/>
      <c r="D10" s="19" t="s">
        <v>665</v>
      </c>
      <c r="E10" s="20" t="s">
        <v>376</v>
      </c>
      <c r="F10" s="21">
        <v>1</v>
      </c>
      <c r="G10" s="32">
        <f>'[1]CPU''s TELECOM'!R9</f>
        <v>4.6821599999999997</v>
      </c>
      <c r="H10" s="28">
        <f>F10*G10</f>
        <v>4.6821599999999997</v>
      </c>
      <c r="I10" s="175"/>
      <c r="J10" s="175"/>
      <c r="K10" s="175"/>
      <c r="L10" s="175"/>
      <c r="M10" s="175"/>
      <c r="N10" s="175"/>
    </row>
    <row r="11" spans="1:14" ht="27" x14ac:dyDescent="0.2">
      <c r="B11" s="36" t="s">
        <v>666</v>
      </c>
      <c r="C11" s="20"/>
      <c r="D11" s="19" t="s">
        <v>664</v>
      </c>
      <c r="E11" s="20" t="s">
        <v>376</v>
      </c>
      <c r="F11" s="21">
        <v>1</v>
      </c>
      <c r="G11" s="32">
        <f>'[1]CPU''s TELECOM'!U9</f>
        <v>2.00664</v>
      </c>
      <c r="H11" s="28">
        <f>F11*G11</f>
        <v>2.00664</v>
      </c>
      <c r="I11" s="178"/>
      <c r="J11" s="181">
        <f>H9*J4</f>
        <v>8.3609999999999989</v>
      </c>
      <c r="K11" s="178"/>
      <c r="L11" s="178"/>
      <c r="M11" s="178"/>
      <c r="N11" s="178"/>
    </row>
    <row r="12" spans="1:14" ht="13.5" x14ac:dyDescent="0.2">
      <c r="C12" s="199"/>
      <c r="D12" s="200"/>
      <c r="E12" s="199"/>
      <c r="F12" s="199"/>
      <c r="G12" s="198"/>
      <c r="H12" s="198"/>
      <c r="I12" s="178"/>
      <c r="J12" s="179"/>
      <c r="K12" s="178"/>
      <c r="L12" s="178"/>
      <c r="M12" s="178"/>
      <c r="N12" s="178"/>
    </row>
    <row r="13" spans="1:14" ht="13.5" x14ac:dyDescent="0.2">
      <c r="B13" s="190" t="s">
        <v>388</v>
      </c>
      <c r="C13" s="189" t="str">
        <f>'[1]CPU''s TELECOM'!B10</f>
        <v>08.01.02.01.02</v>
      </c>
      <c r="D13" s="188" t="str">
        <f>'[1]CPU''s TELECOM'!F10</f>
        <v>Eletroduto em PVC rígido, rosqueável, diâmetro 1" (25mm), inclusive conexões.</v>
      </c>
      <c r="E13" s="187"/>
      <c r="F13" s="187"/>
      <c r="G13" s="186"/>
      <c r="H13" s="186"/>
      <c r="I13" s="178"/>
      <c r="J13" s="179"/>
      <c r="K13" s="178"/>
      <c r="L13" s="178"/>
      <c r="M13" s="178"/>
      <c r="N13" s="178"/>
    </row>
    <row r="14" spans="1:14" s="178" customFormat="1" x14ac:dyDescent="0.2">
      <c r="A14" s="180"/>
      <c r="B14" s="185" t="s">
        <v>373</v>
      </c>
      <c r="C14" s="183" t="s">
        <v>374</v>
      </c>
      <c r="D14" s="184" t="s">
        <v>375</v>
      </c>
      <c r="E14" s="183" t="s">
        <v>376</v>
      </c>
      <c r="F14" s="183" t="s">
        <v>377</v>
      </c>
      <c r="G14" s="182" t="s">
        <v>378</v>
      </c>
      <c r="H14" s="182" t="s">
        <v>379</v>
      </c>
      <c r="I14" s="175"/>
      <c r="J14" s="175"/>
      <c r="K14" s="175"/>
      <c r="L14" s="175"/>
      <c r="M14" s="175"/>
      <c r="N14" s="175"/>
    </row>
    <row r="15" spans="1:14" x14ac:dyDescent="0.2">
      <c r="B15" s="37" t="s">
        <v>384</v>
      </c>
      <c r="C15" s="22"/>
      <c r="D15" s="23" t="str">
        <f>'[1]CPU''s TELECOM'!F10</f>
        <v>Eletroduto em PVC rígido, rosqueável, diâmetro 1" (25mm), inclusive conexões.</v>
      </c>
      <c r="E15" s="22" t="s">
        <v>376</v>
      </c>
      <c r="F15" s="24"/>
      <c r="G15" s="31"/>
      <c r="H15" s="31">
        <f>SUBTOTAL(9,H16:H17)</f>
        <v>12.808799999999998</v>
      </c>
    </row>
    <row r="16" spans="1:14" ht="27" x14ac:dyDescent="0.2">
      <c r="B16" s="36" t="str">
        <f>B10</f>
        <v>PREÇO MEDIO DE MERCADO</v>
      </c>
      <c r="C16" s="20"/>
      <c r="D16" s="19" t="s">
        <v>665</v>
      </c>
      <c r="E16" s="20" t="s">
        <v>376</v>
      </c>
      <c r="F16" s="21">
        <v>1</v>
      </c>
      <c r="G16" s="32">
        <f>'[1]CPU''s TELECOM'!R10</f>
        <v>8.9661599999999986</v>
      </c>
      <c r="H16" s="28">
        <f>F16*G16</f>
        <v>8.9661599999999986</v>
      </c>
    </row>
    <row r="17" spans="1:14" ht="27" x14ac:dyDescent="0.2">
      <c r="B17" s="36" t="str">
        <f>B11</f>
        <v>PREÇO MEDIO DE MERCADO</v>
      </c>
      <c r="C17" s="20"/>
      <c r="D17" s="19" t="str">
        <f>D11</f>
        <v xml:space="preserve">PREÇO MÃO DE OBRA SEM BDI </v>
      </c>
      <c r="E17" s="20" t="s">
        <v>376</v>
      </c>
      <c r="F17" s="21">
        <v>1</v>
      </c>
      <c r="G17" s="32">
        <f>'[1]CPU''s TELECOM'!U10</f>
        <v>3.8426399999999998</v>
      </c>
      <c r="H17" s="28">
        <f>F17*G17</f>
        <v>3.8426399999999998</v>
      </c>
      <c r="I17" s="178"/>
      <c r="J17" s="181">
        <f>H15*J4</f>
        <v>16.010999999999996</v>
      </c>
      <c r="K17" s="178"/>
      <c r="L17" s="178"/>
      <c r="M17" s="178"/>
      <c r="N17" s="178"/>
    </row>
    <row r="18" spans="1:14" s="178" customFormat="1" ht="13.5" x14ac:dyDescent="0.2">
      <c r="A18" s="180"/>
      <c r="B18" s="175"/>
      <c r="C18" s="199"/>
      <c r="D18" s="200"/>
      <c r="E18" s="199"/>
      <c r="F18" s="199"/>
      <c r="G18" s="198"/>
      <c r="H18" s="198"/>
      <c r="J18" s="179"/>
    </row>
    <row r="19" spans="1:14" s="178" customFormat="1" ht="13.5" x14ac:dyDescent="0.2">
      <c r="A19" s="180"/>
      <c r="B19" s="190" t="s">
        <v>388</v>
      </c>
      <c r="C19" s="189" t="str">
        <f>'[1]CPU''s TELECOM'!B11</f>
        <v>08.01.02.01.03</v>
      </c>
      <c r="D19" s="188" t="str">
        <f>'[1]CPU''s TELECOM'!F11</f>
        <v>Eletroduto metálico flexível, fabricado em fita de aço galvanizado, sem revestimento de PVC, diâmetro 1”.</v>
      </c>
      <c r="E19" s="187"/>
      <c r="F19" s="187"/>
      <c r="G19" s="186"/>
      <c r="H19" s="186"/>
      <c r="J19" s="179"/>
    </row>
    <row r="20" spans="1:14" s="178" customFormat="1" x14ac:dyDescent="0.2">
      <c r="A20" s="180"/>
      <c r="B20" s="185" t="s">
        <v>373</v>
      </c>
      <c r="C20" s="183" t="s">
        <v>374</v>
      </c>
      <c r="D20" s="184" t="s">
        <v>375</v>
      </c>
      <c r="E20" s="183" t="s">
        <v>376</v>
      </c>
      <c r="F20" s="183" t="s">
        <v>377</v>
      </c>
      <c r="G20" s="182" t="s">
        <v>378</v>
      </c>
      <c r="H20" s="182" t="s">
        <v>379</v>
      </c>
      <c r="I20" s="175"/>
      <c r="J20" s="175"/>
      <c r="K20" s="175"/>
      <c r="L20" s="175"/>
      <c r="M20" s="175"/>
      <c r="N20" s="175"/>
    </row>
    <row r="21" spans="1:14" s="178" customFormat="1" x14ac:dyDescent="0.2">
      <c r="A21" s="180"/>
      <c r="B21" s="37" t="str">
        <f>B15</f>
        <v>CPU PRÓPRIA</v>
      </c>
      <c r="C21" s="22"/>
      <c r="D21" s="23" t="str">
        <f>'[1]CPU''s TELECOM'!F11</f>
        <v>Eletroduto metálico flexível, fabricado em fita de aço galvanizado, sem revestimento de PVC, diâmetro 1”.</v>
      </c>
      <c r="E21" s="22" t="s">
        <v>376</v>
      </c>
      <c r="F21" s="24"/>
      <c r="G21" s="31"/>
      <c r="H21" s="31">
        <f>SUBTOTAL(9,H22:H23)</f>
        <v>7.3727999999999998</v>
      </c>
      <c r="I21" s="175"/>
      <c r="J21" s="175"/>
      <c r="K21" s="175"/>
      <c r="L21" s="175"/>
      <c r="M21" s="175"/>
      <c r="N21" s="175"/>
    </row>
    <row r="22" spans="1:14" s="178" customFormat="1" ht="27" x14ac:dyDescent="0.2">
      <c r="A22" s="180"/>
      <c r="B22" s="36" t="str">
        <f>B16</f>
        <v>PREÇO MEDIO DE MERCADO</v>
      </c>
      <c r="C22" s="20"/>
      <c r="D22" s="19" t="str">
        <f>D16</f>
        <v xml:space="preserve">PREÇO DO MATERIAL SEM BDI </v>
      </c>
      <c r="E22" s="20" t="s">
        <v>376</v>
      </c>
      <c r="F22" s="21">
        <v>1</v>
      </c>
      <c r="G22" s="28">
        <f>'[1]CPU''s TELECOM'!R11</f>
        <v>5.1609599999999993</v>
      </c>
      <c r="H22" s="28">
        <f>F22*G22</f>
        <v>5.1609599999999993</v>
      </c>
      <c r="I22" s="175"/>
      <c r="J22" s="175"/>
      <c r="K22" s="175"/>
      <c r="L22" s="175"/>
      <c r="M22" s="175"/>
      <c r="N22" s="175"/>
    </row>
    <row r="23" spans="1:14" s="178" customFormat="1" ht="27" x14ac:dyDescent="0.2">
      <c r="A23" s="180"/>
      <c r="B23" s="36" t="str">
        <f>B17</f>
        <v>PREÇO MEDIO DE MERCADO</v>
      </c>
      <c r="C23" s="20"/>
      <c r="D23" s="19" t="str">
        <f>D17</f>
        <v xml:space="preserve">PREÇO MÃO DE OBRA SEM BDI </v>
      </c>
      <c r="E23" s="20" t="s">
        <v>376</v>
      </c>
      <c r="F23" s="21">
        <v>1</v>
      </c>
      <c r="G23" s="28">
        <f>'[1]CPU''s TELECOM'!U11</f>
        <v>2.21184</v>
      </c>
      <c r="H23" s="28">
        <f>F23*G23</f>
        <v>2.21184</v>
      </c>
      <c r="J23" s="181">
        <f>H21*J4</f>
        <v>9.2159999999999993</v>
      </c>
    </row>
    <row r="24" spans="1:14" s="178" customFormat="1" ht="13.5" x14ac:dyDescent="0.2">
      <c r="A24" s="180"/>
      <c r="B24" s="175"/>
      <c r="C24" s="199"/>
      <c r="D24" s="200"/>
      <c r="E24" s="199"/>
      <c r="F24" s="199"/>
      <c r="G24" s="198"/>
      <c r="H24" s="198"/>
      <c r="J24" s="179"/>
    </row>
    <row r="25" spans="1:14" s="178" customFormat="1" ht="13.5" x14ac:dyDescent="0.2">
      <c r="A25" s="180"/>
      <c r="B25" s="190" t="s">
        <v>388</v>
      </c>
      <c r="C25" s="189" t="str">
        <f>'[1]CPU''s TELECOM'!B12</f>
        <v>08.01.02.01.04</v>
      </c>
      <c r="D25" s="188" t="str">
        <f>'[1]CPU''s TELECOM'!F12</f>
        <v>Conector macho giratório, fabricado em latão zincado, para fixação por rosca à esquerda em tubo metálico flexível, diâmetro 1”.</v>
      </c>
      <c r="E25" s="187"/>
      <c r="F25" s="187"/>
      <c r="G25" s="186"/>
      <c r="H25" s="186"/>
      <c r="J25" s="179"/>
    </row>
    <row r="26" spans="1:14" x14ac:dyDescent="0.2">
      <c r="B26" s="185" t="s">
        <v>373</v>
      </c>
      <c r="C26" s="183" t="s">
        <v>374</v>
      </c>
      <c r="D26" s="184" t="s">
        <v>375</v>
      </c>
      <c r="E26" s="183" t="s">
        <v>376</v>
      </c>
      <c r="F26" s="183" t="s">
        <v>377</v>
      </c>
      <c r="G26" s="182" t="s">
        <v>378</v>
      </c>
      <c r="H26" s="182" t="s">
        <v>379</v>
      </c>
      <c r="I26" s="178"/>
      <c r="K26" s="178"/>
      <c r="L26" s="178"/>
      <c r="M26" s="178"/>
      <c r="N26" s="178"/>
    </row>
    <row r="27" spans="1:14" ht="25.5" x14ac:dyDescent="0.2">
      <c r="B27" s="37" t="str">
        <f>B21</f>
        <v>CPU PRÓPRIA</v>
      </c>
      <c r="C27" s="172"/>
      <c r="D27" s="23" t="str">
        <f>D25</f>
        <v>Conector macho giratório, fabricado em latão zincado, para fixação por rosca à esquerda em tubo metálico flexível, diâmetro 1”.</v>
      </c>
      <c r="E27" s="22" t="s">
        <v>376</v>
      </c>
      <c r="F27" s="24"/>
      <c r="G27" s="31"/>
      <c r="H27" s="31">
        <f>H28+H29</f>
        <v>1.8</v>
      </c>
      <c r="I27" s="178"/>
      <c r="K27" s="178"/>
      <c r="L27" s="178"/>
      <c r="M27" s="178"/>
      <c r="N27" s="178"/>
    </row>
    <row r="28" spans="1:14" ht="27" x14ac:dyDescent="0.2">
      <c r="A28" s="180"/>
      <c r="B28" s="36" t="str">
        <f>B22</f>
        <v>PREÇO MEDIO DE MERCADO</v>
      </c>
      <c r="C28" s="20"/>
      <c r="D28" s="19" t="str">
        <f>D22</f>
        <v xml:space="preserve">PREÇO DO MATERIAL SEM BDI </v>
      </c>
      <c r="E28" s="20" t="s">
        <v>376</v>
      </c>
      <c r="F28" s="21">
        <v>1</v>
      </c>
      <c r="G28" s="28">
        <f>'[1]CPU''s TELECOM'!R12</f>
        <v>1.26</v>
      </c>
      <c r="H28" s="28">
        <f>G28</f>
        <v>1.26</v>
      </c>
    </row>
    <row r="29" spans="1:14" s="178" customFormat="1" ht="27" x14ac:dyDescent="0.2">
      <c r="A29" s="180"/>
      <c r="B29" s="36" t="str">
        <f>B23</f>
        <v>PREÇO MEDIO DE MERCADO</v>
      </c>
      <c r="C29" s="20"/>
      <c r="D29" s="19" t="str">
        <f>D23</f>
        <v xml:space="preserve">PREÇO MÃO DE OBRA SEM BDI </v>
      </c>
      <c r="E29" s="20" t="s">
        <v>376</v>
      </c>
      <c r="F29" s="21">
        <v>1</v>
      </c>
      <c r="G29" s="28">
        <f>'[1]CPU''s TELECOM'!U12</f>
        <v>0.54</v>
      </c>
      <c r="H29" s="28">
        <f>G29</f>
        <v>0.54</v>
      </c>
      <c r="I29" s="175"/>
      <c r="J29" s="181">
        <f>H27*$J$4</f>
        <v>2.25</v>
      </c>
      <c r="K29" s="175"/>
      <c r="L29" s="175"/>
      <c r="M29" s="175"/>
      <c r="N29" s="175"/>
    </row>
    <row r="30" spans="1:14" ht="13.5" x14ac:dyDescent="0.2">
      <c r="C30" s="199"/>
      <c r="D30" s="200"/>
      <c r="E30" s="199"/>
      <c r="F30" s="199"/>
      <c r="G30" s="198"/>
      <c r="H30" s="198"/>
      <c r="J30" s="179"/>
    </row>
    <row r="31" spans="1:14" ht="13.5" x14ac:dyDescent="0.2">
      <c r="B31" s="190" t="s">
        <v>388</v>
      </c>
      <c r="C31" s="189" t="str">
        <f>'[1]CPU''s TELECOM'!B15</f>
        <v>08.01.02.02.01</v>
      </c>
      <c r="D31" s="188" t="str">
        <f>'[1]CPU''s TELECOM'!F15</f>
        <v>Tomadas RJ45, categoria 5E, conexão padrão 110IDC. Ref: Furukawa ou similar.</v>
      </c>
      <c r="E31" s="187"/>
      <c r="F31" s="187"/>
      <c r="G31" s="186"/>
      <c r="H31" s="186"/>
      <c r="I31" s="178"/>
      <c r="J31" s="179"/>
      <c r="K31" s="178"/>
      <c r="L31" s="178"/>
      <c r="M31" s="178"/>
      <c r="N31" s="178"/>
    </row>
    <row r="32" spans="1:14" x14ac:dyDescent="0.2">
      <c r="B32" s="185" t="s">
        <v>373</v>
      </c>
      <c r="C32" s="183" t="s">
        <v>374</v>
      </c>
      <c r="D32" s="184" t="s">
        <v>375</v>
      </c>
      <c r="E32" s="183" t="s">
        <v>376</v>
      </c>
      <c r="F32" s="183" t="s">
        <v>377</v>
      </c>
      <c r="G32" s="182" t="s">
        <v>378</v>
      </c>
      <c r="H32" s="182" t="s">
        <v>379</v>
      </c>
      <c r="I32" s="178"/>
      <c r="K32" s="178"/>
      <c r="L32" s="178"/>
      <c r="M32" s="178"/>
      <c r="N32" s="178"/>
    </row>
    <row r="33" spans="1:14" s="178" customFormat="1" x14ac:dyDescent="0.2">
      <c r="A33" s="180"/>
      <c r="B33" s="37" t="str">
        <f>B27</f>
        <v>CPU PRÓPRIA</v>
      </c>
      <c r="C33" s="172"/>
      <c r="D33" s="23" t="str">
        <f>D31</f>
        <v>Tomadas RJ45, categoria 5E, conexão padrão 110IDC. Ref: Furukawa ou similar.</v>
      </c>
      <c r="E33" s="22" t="s">
        <v>376</v>
      </c>
      <c r="F33" s="24"/>
      <c r="G33" s="31"/>
      <c r="H33" s="31">
        <f>G34+G35</f>
        <v>12.571199999999999</v>
      </c>
      <c r="J33" s="175"/>
    </row>
    <row r="34" spans="1:14" s="178" customFormat="1" ht="27" x14ac:dyDescent="0.2">
      <c r="A34" s="180"/>
      <c r="B34" s="36" t="str">
        <f>B28</f>
        <v>PREÇO MEDIO DE MERCADO</v>
      </c>
      <c r="C34" s="20"/>
      <c r="D34" s="19" t="str">
        <f>D28</f>
        <v xml:space="preserve">PREÇO DO MATERIAL SEM BDI </v>
      </c>
      <c r="E34" s="20" t="s">
        <v>376</v>
      </c>
      <c r="F34" s="21">
        <v>1</v>
      </c>
      <c r="G34" s="28">
        <f>'[1]CPU''s TELECOM'!R15</f>
        <v>8.7998399999999997</v>
      </c>
      <c r="H34" s="28">
        <f>G34</f>
        <v>8.7998399999999997</v>
      </c>
      <c r="I34" s="175"/>
      <c r="J34" s="175"/>
    </row>
    <row r="35" spans="1:14" ht="27" x14ac:dyDescent="0.2">
      <c r="B35" s="36" t="str">
        <f>B29</f>
        <v>PREÇO MEDIO DE MERCADO</v>
      </c>
      <c r="C35" s="20"/>
      <c r="D35" s="19" t="str">
        <f>D29</f>
        <v xml:space="preserve">PREÇO MÃO DE OBRA SEM BDI </v>
      </c>
      <c r="E35" s="20" t="s">
        <v>376</v>
      </c>
      <c r="F35" s="21">
        <v>1</v>
      </c>
      <c r="G35" s="28">
        <f>'[1]CPU''s TELECOM'!U15</f>
        <v>3.7713599999999996</v>
      </c>
      <c r="H35" s="28">
        <f>G35</f>
        <v>3.7713599999999996</v>
      </c>
      <c r="J35" s="181">
        <f>H33*J4</f>
        <v>15.713999999999999</v>
      </c>
      <c r="K35" s="178"/>
      <c r="L35" s="178"/>
      <c r="M35" s="178"/>
      <c r="N35" s="178"/>
    </row>
    <row r="36" spans="1:14" ht="13.5" x14ac:dyDescent="0.2">
      <c r="B36" s="197"/>
      <c r="C36" s="196"/>
      <c r="D36" s="195"/>
      <c r="E36" s="194"/>
      <c r="F36" s="194"/>
      <c r="G36" s="193"/>
      <c r="H36" s="193"/>
      <c r="I36" s="178"/>
      <c r="K36" s="178"/>
      <c r="L36" s="178"/>
      <c r="M36" s="178"/>
      <c r="N36" s="178"/>
    </row>
    <row r="37" spans="1:14" x14ac:dyDescent="0.2">
      <c r="A37" s="180"/>
      <c r="B37" s="190" t="s">
        <v>388</v>
      </c>
      <c r="C37" s="189" t="str">
        <f>'[1]CPU''s TELECOM'!B16</f>
        <v>08.01.02.02.02</v>
      </c>
      <c r="D37" s="188" t="str">
        <f>'[1]CPU''s TELECOM'!F16</f>
        <v>Adaptador de tomada RJ45 em módulo da linha Pial plus, em térmoplástico de alto impacto branco. Ref: Sollan ou similar.</v>
      </c>
      <c r="E37" s="187"/>
      <c r="F37" s="187"/>
      <c r="G37" s="186"/>
      <c r="H37" s="186"/>
    </row>
    <row r="38" spans="1:14" s="178" customFormat="1" x14ac:dyDescent="0.2">
      <c r="A38" s="180"/>
      <c r="B38" s="185" t="s">
        <v>373</v>
      </c>
      <c r="C38" s="183" t="s">
        <v>374</v>
      </c>
      <c r="D38" s="184" t="s">
        <v>375</v>
      </c>
      <c r="E38" s="183" t="s">
        <v>376</v>
      </c>
      <c r="F38" s="183" t="s">
        <v>377</v>
      </c>
      <c r="G38" s="182" t="s">
        <v>378</v>
      </c>
      <c r="H38" s="182" t="s">
        <v>379</v>
      </c>
      <c r="I38" s="175"/>
      <c r="J38" s="175"/>
      <c r="K38" s="175"/>
      <c r="L38" s="175"/>
      <c r="M38" s="175"/>
      <c r="N38" s="175"/>
    </row>
    <row r="39" spans="1:14" s="178" customFormat="1" ht="25.5" x14ac:dyDescent="0.2">
      <c r="A39" s="180"/>
      <c r="B39" s="37" t="str">
        <f>B33</f>
        <v>CPU PRÓPRIA</v>
      </c>
      <c r="C39" s="172"/>
      <c r="D39" s="23" t="str">
        <f>'[1]CPU''s TELECOM'!F16</f>
        <v>Adaptador de tomada RJ45 em módulo da linha Pial plus, em térmoplástico de alto impacto branco. Ref: Sollan ou similar.</v>
      </c>
      <c r="E39" s="22" t="s">
        <v>376</v>
      </c>
      <c r="F39" s="24"/>
      <c r="G39" s="31"/>
      <c r="H39" s="31">
        <f>H40+H41</f>
        <v>5.6736000000000004</v>
      </c>
      <c r="I39" s="175"/>
      <c r="J39" s="181">
        <f>H39*J4</f>
        <v>7.0920000000000005</v>
      </c>
      <c r="K39" s="175"/>
      <c r="L39" s="175"/>
      <c r="M39" s="175"/>
      <c r="N39" s="175"/>
    </row>
    <row r="40" spans="1:14" s="178" customFormat="1" ht="27" x14ac:dyDescent="0.2">
      <c r="A40" s="180"/>
      <c r="B40" s="36" t="str">
        <f>B34</f>
        <v>PREÇO MEDIO DE MERCADO</v>
      </c>
      <c r="C40" s="20"/>
      <c r="D40" s="19" t="str">
        <f>D34</f>
        <v xml:space="preserve">PREÇO DO MATERIAL SEM BDI </v>
      </c>
      <c r="E40" s="20" t="s">
        <v>376</v>
      </c>
      <c r="F40" s="21">
        <v>1</v>
      </c>
      <c r="G40" s="28">
        <f>'[1]CPU''s TELECOM'!R16</f>
        <v>3.9715199999999999</v>
      </c>
      <c r="H40" s="28">
        <f>G40</f>
        <v>3.9715199999999999</v>
      </c>
      <c r="I40" s="175"/>
      <c r="J40" s="192"/>
      <c r="K40" s="175"/>
      <c r="L40" s="175"/>
      <c r="M40" s="175"/>
      <c r="N40" s="175"/>
    </row>
    <row r="41" spans="1:14" s="178" customFormat="1" ht="27" x14ac:dyDescent="0.2">
      <c r="A41" s="180"/>
      <c r="B41" s="36" t="str">
        <f>B35</f>
        <v>PREÇO MEDIO DE MERCADO</v>
      </c>
      <c r="C41" s="20"/>
      <c r="D41" s="19" t="str">
        <f>D35</f>
        <v xml:space="preserve">PREÇO MÃO DE OBRA SEM BDI </v>
      </c>
      <c r="E41" s="20" t="s">
        <v>376</v>
      </c>
      <c r="F41" s="21">
        <v>1</v>
      </c>
      <c r="G41" s="28">
        <f>'[1]CPU''s TELECOM'!U16</f>
        <v>1.70208</v>
      </c>
      <c r="H41" s="28">
        <f>G41</f>
        <v>1.70208</v>
      </c>
      <c r="J41" s="175"/>
    </row>
    <row r="42" spans="1:14" s="178" customFormat="1" x14ac:dyDescent="0.2">
      <c r="A42" s="180"/>
      <c r="B42" s="190" t="s">
        <v>388</v>
      </c>
      <c r="C42" s="189" t="str">
        <f>'[1]CPU''s TELECOM'!B17</f>
        <v>08.01.02.02.03</v>
      </c>
      <c r="D42" s="188" t="str">
        <f>'[1]CPU''s TELECOM'!F17</f>
        <v>Placa 4x4”, em material termoplástico isolante de alto impacto, cor branca, para 1
+ 1 posições. Ref: Pial Plus ou similar</v>
      </c>
      <c r="E42" s="187"/>
      <c r="F42" s="187"/>
      <c r="G42" s="186"/>
      <c r="H42" s="186"/>
      <c r="I42" s="175"/>
      <c r="J42" s="175"/>
      <c r="K42" s="175"/>
      <c r="L42" s="175"/>
      <c r="M42" s="175"/>
      <c r="N42" s="175"/>
    </row>
    <row r="43" spans="1:14" s="178" customFormat="1" x14ac:dyDescent="0.2">
      <c r="A43" s="180"/>
      <c r="B43" s="185" t="s">
        <v>373</v>
      </c>
      <c r="C43" s="183" t="s">
        <v>374</v>
      </c>
      <c r="D43" s="184" t="s">
        <v>375</v>
      </c>
      <c r="E43" s="183" t="s">
        <v>376</v>
      </c>
      <c r="F43" s="183" t="s">
        <v>377</v>
      </c>
      <c r="G43" s="182" t="s">
        <v>378</v>
      </c>
      <c r="H43" s="182" t="s">
        <v>379</v>
      </c>
      <c r="I43" s="175"/>
      <c r="J43" s="181">
        <f>H44*$J$4</f>
        <v>11.124000000000001</v>
      </c>
      <c r="K43" s="175"/>
      <c r="L43" s="175"/>
      <c r="M43" s="175"/>
      <c r="N43" s="175"/>
    </row>
    <row r="44" spans="1:14" s="178" customFormat="1" ht="25.5" x14ac:dyDescent="0.2">
      <c r="A44" s="180"/>
      <c r="B44" s="37" t="str">
        <f>B37</f>
        <v>Item</v>
      </c>
      <c r="C44" s="172"/>
      <c r="D44" s="23" t="str">
        <f>'[1]CPU''s TELECOM'!F17</f>
        <v>Placa 4x4”, em material termoplástico isolante de alto impacto, cor branca, para 1
+ 1 posições. Ref: Pial Plus ou similar</v>
      </c>
      <c r="E44" s="22" t="s">
        <v>376</v>
      </c>
      <c r="F44" s="24"/>
      <c r="G44" s="31"/>
      <c r="H44" s="31">
        <f>H45+H46</f>
        <v>8.8992000000000004</v>
      </c>
      <c r="I44" s="175"/>
      <c r="J44" s="179"/>
      <c r="K44" s="175"/>
      <c r="L44" s="175"/>
      <c r="M44" s="175"/>
      <c r="N44" s="175"/>
    </row>
    <row r="45" spans="1:14" s="178" customFormat="1" ht="27" x14ac:dyDescent="0.2">
      <c r="A45" s="180"/>
      <c r="B45" s="36" t="str">
        <f>B40</f>
        <v>PREÇO MEDIO DE MERCADO</v>
      </c>
      <c r="C45" s="20"/>
      <c r="D45" s="19" t="str">
        <f>D40</f>
        <v xml:space="preserve">PREÇO DO MATERIAL SEM BDI </v>
      </c>
      <c r="E45" s="20" t="s">
        <v>376</v>
      </c>
      <c r="F45" s="21">
        <v>1</v>
      </c>
      <c r="G45" s="28">
        <f>'[1]CPU''s TELECOM'!R17</f>
        <v>6.2294400000000003</v>
      </c>
      <c r="H45" s="28">
        <f>G45</f>
        <v>6.2294400000000003</v>
      </c>
      <c r="J45" s="179"/>
    </row>
    <row r="46" spans="1:14" s="178" customFormat="1" ht="27" x14ac:dyDescent="0.2">
      <c r="A46" s="180"/>
      <c r="B46" s="36" t="str">
        <f>B41</f>
        <v>PREÇO MEDIO DE MERCADO</v>
      </c>
      <c r="C46" s="20"/>
      <c r="D46" s="19" t="str">
        <f>D41</f>
        <v xml:space="preserve">PREÇO MÃO DE OBRA SEM BDI </v>
      </c>
      <c r="E46" s="20" t="s">
        <v>376</v>
      </c>
      <c r="F46" s="21">
        <v>1</v>
      </c>
      <c r="G46" s="28">
        <f>'[1]CPU''s TELECOM'!U17</f>
        <v>2.6697600000000001</v>
      </c>
      <c r="H46" s="28">
        <f>G46</f>
        <v>2.6697600000000001</v>
      </c>
      <c r="J46" s="175"/>
      <c r="K46" s="175"/>
      <c r="L46" s="175"/>
      <c r="M46" s="175"/>
      <c r="N46" s="175"/>
    </row>
    <row r="47" spans="1:14" s="178" customFormat="1" x14ac:dyDescent="0.2">
      <c r="A47" s="180"/>
      <c r="B47" s="190" t="s">
        <v>388</v>
      </c>
      <c r="C47" s="189" t="str">
        <f>'[1]CPU''s TELECOM'!B18</f>
        <v>08.01.02.02.04</v>
      </c>
      <c r="D47" s="188" t="str">
        <f>'[1]CPU''s TELECOM'!F18</f>
        <v>Placa 4x4”, tampa cega. Ref: Pial Plus ou similar.</v>
      </c>
      <c r="E47" s="187"/>
      <c r="F47" s="187"/>
      <c r="G47" s="186"/>
      <c r="H47" s="186"/>
      <c r="I47" s="175"/>
      <c r="J47" s="175"/>
      <c r="K47" s="175"/>
      <c r="L47" s="175"/>
      <c r="M47" s="175"/>
      <c r="N47" s="175"/>
    </row>
    <row r="48" spans="1:14" x14ac:dyDescent="0.2">
      <c r="B48" s="185" t="s">
        <v>373</v>
      </c>
      <c r="C48" s="183" t="s">
        <v>374</v>
      </c>
      <c r="D48" s="184" t="s">
        <v>375</v>
      </c>
      <c r="E48" s="183" t="s">
        <v>376</v>
      </c>
      <c r="F48" s="183" t="s">
        <v>377</v>
      </c>
      <c r="G48" s="182" t="s">
        <v>378</v>
      </c>
      <c r="H48" s="182" t="s">
        <v>379</v>
      </c>
      <c r="J48" s="181">
        <f>H49*J4</f>
        <v>11.124000000000001</v>
      </c>
    </row>
    <row r="49" spans="1:14" ht="13.5" x14ac:dyDescent="0.2">
      <c r="B49" s="37" t="str">
        <f>B42</f>
        <v>Item</v>
      </c>
      <c r="C49" s="172"/>
      <c r="D49" s="23" t="str">
        <f>'[1]CPU''s TELECOM'!F18</f>
        <v>Placa 4x4”, tampa cega. Ref: Pial Plus ou similar.</v>
      </c>
      <c r="E49" s="22" t="s">
        <v>376</v>
      </c>
      <c r="F49" s="24"/>
      <c r="G49" s="31"/>
      <c r="H49" s="31">
        <f>H50+H51</f>
        <v>8.8992000000000004</v>
      </c>
      <c r="J49" s="179"/>
      <c r="K49" s="178"/>
      <c r="L49" s="178"/>
      <c r="M49" s="178"/>
      <c r="N49" s="178"/>
    </row>
    <row r="50" spans="1:14" ht="27" x14ac:dyDescent="0.2">
      <c r="A50" s="180"/>
      <c r="B50" s="36" t="s">
        <v>666</v>
      </c>
      <c r="C50" s="20"/>
      <c r="D50" s="19" t="str">
        <f>D45</f>
        <v xml:space="preserve">PREÇO DO MATERIAL SEM BDI </v>
      </c>
      <c r="E50" s="20" t="s">
        <v>376</v>
      </c>
      <c r="F50" s="21">
        <v>1</v>
      </c>
      <c r="G50" s="28">
        <f>'[1]CPU''s TELECOM'!R18</f>
        <v>6.2294400000000003</v>
      </c>
      <c r="H50" s="28">
        <f>G50</f>
        <v>6.2294400000000003</v>
      </c>
      <c r="I50" s="178"/>
      <c r="J50" s="179"/>
    </row>
    <row r="51" spans="1:14" s="178" customFormat="1" ht="27" x14ac:dyDescent="0.2">
      <c r="A51" s="180"/>
      <c r="B51" s="36" t="s">
        <v>666</v>
      </c>
      <c r="C51" s="20"/>
      <c r="D51" s="19" t="str">
        <f>D46</f>
        <v xml:space="preserve">PREÇO MÃO DE OBRA SEM BDI </v>
      </c>
      <c r="E51" s="20" t="s">
        <v>376</v>
      </c>
      <c r="F51" s="21">
        <v>1</v>
      </c>
      <c r="G51" s="28">
        <f>'[1]CPU''s TELECOM'!U18</f>
        <v>2.6697600000000001</v>
      </c>
      <c r="H51" s="28">
        <f>G51</f>
        <v>2.6697600000000001</v>
      </c>
      <c r="J51" s="175"/>
      <c r="K51" s="175"/>
      <c r="L51" s="175"/>
      <c r="M51" s="175"/>
      <c r="N51" s="175"/>
    </row>
    <row r="52" spans="1:14" s="178" customFormat="1" x14ac:dyDescent="0.2">
      <c r="A52" s="180"/>
      <c r="B52" s="190" t="s">
        <v>388</v>
      </c>
      <c r="C52" s="189" t="str">
        <f>'[1]CPU''s TELECOM'!B19</f>
        <v>08.01.02.02.05</v>
      </c>
      <c r="D52" s="188" t="str">
        <f>'[1]CPU''s TELECOM'!F19</f>
        <v>Módulo tampa cega, ocupação de 1 módulo, cor branca. Ref: Pial Plus da Pial Legrand.</v>
      </c>
      <c r="E52" s="187"/>
      <c r="F52" s="187"/>
      <c r="G52" s="186"/>
      <c r="H52" s="186"/>
      <c r="I52" s="175"/>
      <c r="J52" s="175"/>
      <c r="K52" s="175"/>
      <c r="L52" s="175"/>
      <c r="M52" s="175"/>
      <c r="N52" s="175"/>
    </row>
    <row r="53" spans="1:14" x14ac:dyDescent="0.2">
      <c r="B53" s="185" t="s">
        <v>373</v>
      </c>
      <c r="C53" s="183" t="s">
        <v>374</v>
      </c>
      <c r="D53" s="184" t="s">
        <v>375</v>
      </c>
      <c r="E53" s="183" t="s">
        <v>376</v>
      </c>
      <c r="F53" s="183" t="s">
        <v>377</v>
      </c>
      <c r="G53" s="182" t="s">
        <v>378</v>
      </c>
      <c r="H53" s="182" t="s">
        <v>379</v>
      </c>
      <c r="J53" s="181">
        <f>H54*J4</f>
        <v>9.1189999999999998</v>
      </c>
      <c r="K53" s="178"/>
      <c r="L53" s="178"/>
      <c r="M53" s="178"/>
      <c r="N53" s="178"/>
    </row>
    <row r="54" spans="1:14" ht="13.5" x14ac:dyDescent="0.2">
      <c r="B54" s="37" t="str">
        <f>B47</f>
        <v>Item</v>
      </c>
      <c r="C54" s="172"/>
      <c r="D54" s="23" t="str">
        <f>'[1]CPU''s TELECOM'!F19</f>
        <v>Módulo tampa cega, ocupação de 1 módulo, cor branca. Ref: Pial Plus da Pial Legrand.</v>
      </c>
      <c r="E54" s="22" t="s">
        <v>376</v>
      </c>
      <c r="F54" s="24"/>
      <c r="G54" s="31"/>
      <c r="H54" s="31">
        <f>H55+H56</f>
        <v>7.2951999999999995</v>
      </c>
      <c r="J54" s="179"/>
      <c r="K54" s="178"/>
      <c r="L54" s="178"/>
      <c r="M54" s="178"/>
      <c r="N54" s="178"/>
    </row>
    <row r="55" spans="1:14" ht="27" x14ac:dyDescent="0.2">
      <c r="A55" s="180"/>
      <c r="B55" s="36" t="s">
        <v>666</v>
      </c>
      <c r="C55" s="20"/>
      <c r="D55" s="19" t="str">
        <f>D50</f>
        <v xml:space="preserve">PREÇO DO MATERIAL SEM BDI </v>
      </c>
      <c r="E55" s="20" t="s">
        <v>376</v>
      </c>
      <c r="F55" s="21">
        <v>1</v>
      </c>
      <c r="G55" s="28">
        <f>'[1]CPU''s TELECOM'!R19</f>
        <v>5.3166399999999996</v>
      </c>
      <c r="H55" s="28">
        <f>G55</f>
        <v>5.3166399999999996</v>
      </c>
      <c r="I55" s="178"/>
      <c r="J55" s="179"/>
      <c r="K55" s="178"/>
      <c r="L55" s="178"/>
      <c r="M55" s="178"/>
      <c r="N55" s="178"/>
    </row>
    <row r="56" spans="1:14" s="178" customFormat="1" ht="27" x14ac:dyDescent="0.2">
      <c r="A56" s="180"/>
      <c r="B56" s="36" t="s">
        <v>666</v>
      </c>
      <c r="C56" s="20"/>
      <c r="D56" s="19" t="str">
        <f>D51</f>
        <v xml:space="preserve">PREÇO MÃO DE OBRA SEM BDI </v>
      </c>
      <c r="E56" s="20" t="s">
        <v>376</v>
      </c>
      <c r="F56" s="21">
        <v>1</v>
      </c>
      <c r="G56" s="28">
        <f>'[1]CPU''s TELECOM'!U19</f>
        <v>1.9785599999999999</v>
      </c>
      <c r="H56" s="28">
        <f>G56</f>
        <v>1.9785599999999999</v>
      </c>
      <c r="J56" s="175"/>
      <c r="K56" s="175"/>
      <c r="L56" s="175"/>
      <c r="M56" s="175"/>
      <c r="N56" s="175"/>
    </row>
    <row r="57" spans="1:14" s="178" customFormat="1" x14ac:dyDescent="0.2">
      <c r="A57" s="180"/>
      <c r="B57" s="190" t="s">
        <v>388</v>
      </c>
      <c r="C57" s="189" t="str">
        <f>'[1]CPU''s TELECOM'!B20</f>
        <v>08.01.02.02.06</v>
      </c>
      <c r="D57" s="188" t="str">
        <f>'[1]CPU''s TELECOM'!F20</f>
        <v>Suporte para placa 4x4”, para 6 módulos. Ref: Pial Plus ou similar.</v>
      </c>
      <c r="E57" s="187"/>
      <c r="F57" s="187"/>
      <c r="G57" s="186"/>
      <c r="H57" s="186"/>
      <c r="I57" s="175"/>
      <c r="J57" s="175"/>
      <c r="K57" s="175"/>
      <c r="L57" s="175"/>
      <c r="M57" s="175"/>
      <c r="N57" s="175"/>
    </row>
    <row r="58" spans="1:14" s="178" customFormat="1" x14ac:dyDescent="0.2">
      <c r="A58" s="180"/>
      <c r="B58" s="185" t="s">
        <v>373</v>
      </c>
      <c r="C58" s="183" t="s">
        <v>374</v>
      </c>
      <c r="D58" s="184" t="s">
        <v>375</v>
      </c>
      <c r="E58" s="183" t="s">
        <v>376</v>
      </c>
      <c r="F58" s="183" t="s">
        <v>377</v>
      </c>
      <c r="G58" s="182" t="s">
        <v>378</v>
      </c>
      <c r="H58" s="182" t="s">
        <v>379</v>
      </c>
      <c r="I58" s="175"/>
      <c r="J58" s="181">
        <f>H59*J4</f>
        <v>4.778999999999999</v>
      </c>
      <c r="K58" s="175"/>
      <c r="L58" s="175"/>
      <c r="M58" s="175"/>
      <c r="N58" s="175"/>
    </row>
    <row r="59" spans="1:14" ht="13.5" x14ac:dyDescent="0.2">
      <c r="B59" s="37" t="str">
        <f>B52</f>
        <v>Item</v>
      </c>
      <c r="C59" s="172"/>
      <c r="D59" s="23" t="str">
        <f>D57</f>
        <v>Suporte para placa 4x4”, para 6 módulos. Ref: Pial Plus ou similar.</v>
      </c>
      <c r="E59" s="22" t="s">
        <v>376</v>
      </c>
      <c r="F59" s="24"/>
      <c r="G59" s="31"/>
      <c r="H59" s="31">
        <f>H60+H61</f>
        <v>3.823199999999999</v>
      </c>
      <c r="J59" s="179"/>
      <c r="K59" s="178"/>
      <c r="L59" s="178"/>
      <c r="M59" s="178"/>
      <c r="N59" s="178"/>
    </row>
    <row r="60" spans="1:14" ht="27" x14ac:dyDescent="0.2">
      <c r="B60" s="36" t="s">
        <v>666</v>
      </c>
      <c r="C60" s="20"/>
      <c r="D60" s="19" t="str">
        <f>D55</f>
        <v xml:space="preserve">PREÇO DO MATERIAL SEM BDI </v>
      </c>
      <c r="E60" s="20" t="s">
        <v>376</v>
      </c>
      <c r="F60" s="21">
        <v>1</v>
      </c>
      <c r="G60" s="28">
        <f>'[1]CPU''s TELECOM'!R20</f>
        <v>2.6762399999999995</v>
      </c>
      <c r="H60" s="28">
        <f>G60</f>
        <v>2.6762399999999995</v>
      </c>
      <c r="I60" s="178"/>
      <c r="J60" s="179"/>
      <c r="K60" s="178"/>
      <c r="L60" s="178"/>
      <c r="M60" s="178"/>
      <c r="N60" s="178"/>
    </row>
    <row r="61" spans="1:14" ht="27" x14ac:dyDescent="0.2">
      <c r="A61" s="180"/>
      <c r="B61" s="36" t="s">
        <v>666</v>
      </c>
      <c r="C61" s="20"/>
      <c r="D61" s="19" t="str">
        <f>D56</f>
        <v xml:space="preserve">PREÇO MÃO DE OBRA SEM BDI </v>
      </c>
      <c r="E61" s="20" t="s">
        <v>376</v>
      </c>
      <c r="F61" s="21">
        <v>1</v>
      </c>
      <c r="G61" s="28">
        <f>'[1]CPU''s TELECOM'!U20</f>
        <v>1.1469599999999998</v>
      </c>
      <c r="H61" s="28">
        <f>G61</f>
        <v>1.1469599999999998</v>
      </c>
      <c r="I61" s="178"/>
      <c r="K61" s="178"/>
      <c r="L61" s="178"/>
      <c r="M61" s="178"/>
      <c r="N61" s="178"/>
    </row>
    <row r="62" spans="1:14" s="178" customFormat="1" x14ac:dyDescent="0.2">
      <c r="A62" s="180"/>
      <c r="B62" s="190" t="s">
        <v>388</v>
      </c>
      <c r="C62" s="189" t="str">
        <f>'[1]CPU''s TELECOM'!B21</f>
        <v>08.01.02.02.07</v>
      </c>
      <c r="D62" s="188" t="str">
        <f>'[1]CPU''s TELECOM'!F21</f>
        <v>Caixa 4x4”, em chapa metálica esmaltada.</v>
      </c>
      <c r="E62" s="187"/>
      <c r="F62" s="187"/>
      <c r="G62" s="186"/>
      <c r="H62" s="186"/>
      <c r="I62" s="175"/>
      <c r="J62" s="175"/>
    </row>
    <row r="63" spans="1:14" s="178" customFormat="1" x14ac:dyDescent="0.2">
      <c r="A63" s="180"/>
      <c r="B63" s="185" t="s">
        <v>373</v>
      </c>
      <c r="C63" s="183" t="s">
        <v>374</v>
      </c>
      <c r="D63" s="184" t="s">
        <v>375</v>
      </c>
      <c r="E63" s="183" t="s">
        <v>376</v>
      </c>
      <c r="F63" s="183" t="s">
        <v>377</v>
      </c>
      <c r="G63" s="182" t="s">
        <v>378</v>
      </c>
      <c r="H63" s="182" t="s">
        <v>379</v>
      </c>
      <c r="I63" s="175"/>
      <c r="J63" s="181">
        <f>H64*$J$4</f>
        <v>7.8839999999999986</v>
      </c>
    </row>
    <row r="64" spans="1:14" s="178" customFormat="1" ht="13.5" x14ac:dyDescent="0.2">
      <c r="A64" s="180"/>
      <c r="B64" s="37" t="str">
        <f>B57</f>
        <v>Item</v>
      </c>
      <c r="C64" s="172"/>
      <c r="D64" s="23" t="str">
        <f>D62</f>
        <v>Caixa 4x4”, em chapa metálica esmaltada.</v>
      </c>
      <c r="E64" s="22" t="s">
        <v>376</v>
      </c>
      <c r="F64" s="24"/>
      <c r="G64" s="31"/>
      <c r="H64" s="31">
        <f>H65+H66</f>
        <v>6.307199999999999</v>
      </c>
      <c r="I64" s="175"/>
      <c r="J64" s="179"/>
    </row>
    <row r="65" spans="1:14" ht="27" x14ac:dyDescent="0.2">
      <c r="B65" s="36" t="s">
        <v>666</v>
      </c>
      <c r="C65" s="20"/>
      <c r="D65" s="19" t="str">
        <f>D60</f>
        <v xml:space="preserve">PREÇO DO MATERIAL SEM BDI </v>
      </c>
      <c r="E65" s="20" t="s">
        <v>376</v>
      </c>
      <c r="F65" s="21">
        <v>1</v>
      </c>
      <c r="G65" s="28">
        <f>'[1]CPU''s TELECOM'!R21</f>
        <v>4.4150399999999994</v>
      </c>
      <c r="H65" s="28">
        <f>G65</f>
        <v>4.4150399999999994</v>
      </c>
      <c r="I65" s="178"/>
      <c r="J65" s="179"/>
      <c r="K65" s="178"/>
      <c r="L65" s="178"/>
      <c r="M65" s="178"/>
      <c r="N65" s="178"/>
    </row>
    <row r="66" spans="1:14" ht="27" x14ac:dyDescent="0.2">
      <c r="B66" s="36" t="s">
        <v>666</v>
      </c>
      <c r="C66" s="20"/>
      <c r="D66" s="19" t="str">
        <f>D61</f>
        <v xml:space="preserve">PREÇO MÃO DE OBRA SEM BDI </v>
      </c>
      <c r="E66" s="20" t="s">
        <v>376</v>
      </c>
      <c r="F66" s="21">
        <v>1</v>
      </c>
      <c r="G66" s="28">
        <f>'[1]CPU''s TELECOM'!U21</f>
        <v>1.8921599999999998</v>
      </c>
      <c r="H66" s="28">
        <f>G66</f>
        <v>1.8921599999999998</v>
      </c>
      <c r="I66" s="178"/>
      <c r="K66" s="178"/>
      <c r="L66" s="178"/>
      <c r="M66" s="178"/>
      <c r="N66" s="178"/>
    </row>
    <row r="67" spans="1:14" x14ac:dyDescent="0.2">
      <c r="A67" s="180"/>
      <c r="B67" s="190" t="s">
        <v>388</v>
      </c>
      <c r="C67" s="189" t="str">
        <f>'[1]CPU''s TELECOM'!B22</f>
        <v>08.01.02.02.08</v>
      </c>
      <c r="D67" s="188" t="str">
        <f>'[1]CPU''s TELECOM'!F22</f>
        <v>Caixa 4x4”, em PVC, para gesso/dry wall. Ref.: Tramontina ou similar.</v>
      </c>
      <c r="E67" s="187"/>
      <c r="F67" s="187"/>
      <c r="G67" s="186"/>
      <c r="H67" s="186"/>
      <c r="K67" s="178"/>
      <c r="L67" s="178"/>
      <c r="M67" s="178"/>
      <c r="N67" s="178"/>
    </row>
    <row r="68" spans="1:14" s="178" customFormat="1" x14ac:dyDescent="0.2">
      <c r="A68" s="180"/>
      <c r="B68" s="185" t="s">
        <v>373</v>
      </c>
      <c r="C68" s="183" t="s">
        <v>374</v>
      </c>
      <c r="D68" s="184" t="s">
        <v>375</v>
      </c>
      <c r="E68" s="183" t="s">
        <v>376</v>
      </c>
      <c r="F68" s="183" t="s">
        <v>377</v>
      </c>
      <c r="G68" s="182" t="s">
        <v>378</v>
      </c>
      <c r="H68" s="182" t="s">
        <v>379</v>
      </c>
      <c r="I68" s="175"/>
      <c r="J68" s="181">
        <f>H69*$J$4</f>
        <v>15.371999999999995</v>
      </c>
    </row>
    <row r="69" spans="1:14" s="178" customFormat="1" ht="13.5" x14ac:dyDescent="0.2">
      <c r="A69" s="180"/>
      <c r="B69" s="37" t="str">
        <f>B62</f>
        <v>Item</v>
      </c>
      <c r="C69" s="172"/>
      <c r="D69" s="23" t="str">
        <f>'[1]CPU''s TELECOM'!F22</f>
        <v>Caixa 4x4”, em PVC, para gesso/dry wall. Ref.: Tramontina ou similar.</v>
      </c>
      <c r="E69" s="22" t="s">
        <v>376</v>
      </c>
      <c r="F69" s="24"/>
      <c r="G69" s="31"/>
      <c r="H69" s="31">
        <f>H70+H71</f>
        <v>12.297599999999996</v>
      </c>
      <c r="I69" s="175"/>
      <c r="J69" s="179"/>
    </row>
    <row r="70" spans="1:14" s="178" customFormat="1" ht="27" x14ac:dyDescent="0.2">
      <c r="A70" s="180"/>
      <c r="B70" s="36" t="s">
        <v>666</v>
      </c>
      <c r="C70" s="20"/>
      <c r="D70" s="19" t="str">
        <f>D65</f>
        <v xml:space="preserve">PREÇO DO MATERIAL SEM BDI </v>
      </c>
      <c r="E70" s="20" t="s">
        <v>376</v>
      </c>
      <c r="F70" s="21">
        <v>1</v>
      </c>
      <c r="G70" s="28">
        <f>'[1]CPU''s TELECOM'!R22</f>
        <v>8.6083199999999973</v>
      </c>
      <c r="H70" s="28">
        <f>G70</f>
        <v>8.6083199999999973</v>
      </c>
      <c r="J70" s="179"/>
      <c r="K70" s="175"/>
      <c r="L70" s="175"/>
      <c r="M70" s="175"/>
      <c r="N70" s="175"/>
    </row>
    <row r="71" spans="1:14" ht="27" x14ac:dyDescent="0.2">
      <c r="B71" s="36" t="s">
        <v>666</v>
      </c>
      <c r="C71" s="20"/>
      <c r="D71" s="19" t="str">
        <f>D66</f>
        <v xml:space="preserve">PREÇO MÃO DE OBRA SEM BDI </v>
      </c>
      <c r="E71" s="20" t="s">
        <v>376</v>
      </c>
      <c r="F71" s="21">
        <v>1</v>
      </c>
      <c r="G71" s="28">
        <f>'[1]CPU''s TELECOM'!U22</f>
        <v>3.6892799999999992</v>
      </c>
      <c r="H71" s="28">
        <f>G71</f>
        <v>3.6892799999999992</v>
      </c>
      <c r="I71" s="178"/>
    </row>
    <row r="72" spans="1:14" x14ac:dyDescent="0.2">
      <c r="B72" s="190" t="s">
        <v>388</v>
      </c>
      <c r="C72" s="189" t="str">
        <f>'[1]CPU''s TELECOM'!B23</f>
        <v>08.01.02.02.09</v>
      </c>
      <c r="D72" s="188" t="str">
        <f>'[1]CPU''s TELECOM'!F23</f>
        <v>Caixa de piso 4"x 4", para 3 tomadas RJ-45, em alumínio fundido e tampa em latão. Ref: Olivo ou similar</v>
      </c>
      <c r="E72" s="187"/>
      <c r="F72" s="187"/>
      <c r="G72" s="186"/>
      <c r="H72" s="186"/>
    </row>
    <row r="73" spans="1:14" x14ac:dyDescent="0.2">
      <c r="A73" s="180"/>
      <c r="B73" s="185" t="s">
        <v>373</v>
      </c>
      <c r="C73" s="183" t="s">
        <v>374</v>
      </c>
      <c r="D73" s="184" t="s">
        <v>375</v>
      </c>
      <c r="E73" s="183" t="s">
        <v>376</v>
      </c>
      <c r="F73" s="183" t="s">
        <v>377</v>
      </c>
      <c r="G73" s="182" t="s">
        <v>378</v>
      </c>
      <c r="H73" s="182" t="s">
        <v>379</v>
      </c>
      <c r="J73" s="181">
        <f>H74*$J$4</f>
        <v>69.308999999999997</v>
      </c>
      <c r="K73" s="178"/>
      <c r="L73" s="178"/>
      <c r="M73" s="178"/>
      <c r="N73" s="178"/>
    </row>
    <row r="74" spans="1:14" ht="13.5" x14ac:dyDescent="0.2">
      <c r="A74" s="180"/>
      <c r="B74" s="37" t="str">
        <f>B67</f>
        <v>Item</v>
      </c>
      <c r="C74" s="172"/>
      <c r="D74" s="23" t="str">
        <f>'[1]CPU''s TELECOM'!F23</f>
        <v>Caixa de piso 4"x 4", para 3 tomadas RJ-45, em alumínio fundido e tampa em latão. Ref: Olivo ou similar</v>
      </c>
      <c r="E74" s="22" t="s">
        <v>376</v>
      </c>
      <c r="F74" s="24"/>
      <c r="G74" s="31"/>
      <c r="H74" s="31">
        <f>H75+H76</f>
        <v>55.447200000000002</v>
      </c>
      <c r="J74" s="179"/>
      <c r="K74" s="178"/>
      <c r="L74" s="178"/>
      <c r="M74" s="178"/>
      <c r="N74" s="178"/>
    </row>
    <row r="75" spans="1:14" s="178" customFormat="1" ht="27" x14ac:dyDescent="0.2">
      <c r="A75" s="180"/>
      <c r="B75" s="36" t="s">
        <v>666</v>
      </c>
      <c r="C75" s="20"/>
      <c r="D75" s="19" t="str">
        <f>D70</f>
        <v xml:space="preserve">PREÇO DO MATERIAL SEM BDI </v>
      </c>
      <c r="E75" s="20" t="s">
        <v>376</v>
      </c>
      <c r="F75" s="21">
        <v>1</v>
      </c>
      <c r="G75" s="28">
        <f>'[1]CPU''s TELECOM'!R23</f>
        <v>38.813040000000001</v>
      </c>
      <c r="H75" s="28">
        <f>G75</f>
        <v>38.813040000000001</v>
      </c>
      <c r="J75" s="179"/>
    </row>
    <row r="76" spans="1:14" ht="27" x14ac:dyDescent="0.2">
      <c r="B76" s="36" t="s">
        <v>666</v>
      </c>
      <c r="C76" s="20"/>
      <c r="D76" s="19" t="str">
        <f>D71</f>
        <v xml:space="preserve">PREÇO MÃO DE OBRA SEM BDI </v>
      </c>
      <c r="E76" s="20" t="s">
        <v>376</v>
      </c>
      <c r="F76" s="21">
        <v>1</v>
      </c>
      <c r="G76" s="28">
        <f>'[1]CPU''s TELECOM'!U23</f>
        <v>16.634160000000001</v>
      </c>
      <c r="H76" s="28">
        <f>G76</f>
        <v>16.634160000000001</v>
      </c>
      <c r="I76" s="178"/>
      <c r="K76" s="178"/>
      <c r="L76" s="178"/>
      <c r="M76" s="178"/>
      <c r="N76" s="178"/>
    </row>
    <row r="77" spans="1:14" x14ac:dyDescent="0.2">
      <c r="B77" s="190" t="s">
        <v>388</v>
      </c>
      <c r="C77" s="189" t="str">
        <f>'[1]CPU''s TELECOM'!B26</f>
        <v>08.01.02.03.01</v>
      </c>
      <c r="D77" s="188" t="str">
        <f>'[1]CPU''s TELECOM'!F26</f>
        <v>Cabo UTP de par trançado 4 pares, não blindado, categoria 5E. Ref: Furukawa ou similar.</v>
      </c>
      <c r="E77" s="187"/>
      <c r="F77" s="187"/>
      <c r="G77" s="186"/>
      <c r="H77" s="186"/>
      <c r="K77" s="178"/>
      <c r="L77" s="178"/>
      <c r="M77" s="178"/>
      <c r="N77" s="178"/>
    </row>
    <row r="78" spans="1:14" x14ac:dyDescent="0.2">
      <c r="A78" s="180"/>
      <c r="B78" s="185" t="s">
        <v>373</v>
      </c>
      <c r="C78" s="183" t="s">
        <v>374</v>
      </c>
      <c r="D78" s="184" t="s">
        <v>375</v>
      </c>
      <c r="E78" s="183" t="s">
        <v>376</v>
      </c>
      <c r="F78" s="183" t="s">
        <v>377</v>
      </c>
      <c r="G78" s="182" t="s">
        <v>378</v>
      </c>
      <c r="H78" s="182" t="s">
        <v>379</v>
      </c>
      <c r="J78" s="181">
        <f>H79*$J$4</f>
        <v>4.3740000000000006</v>
      </c>
    </row>
    <row r="79" spans="1:14" s="178" customFormat="1" ht="13.5" x14ac:dyDescent="0.2">
      <c r="A79" s="180"/>
      <c r="B79" s="37" t="str">
        <f>B72</f>
        <v>Item</v>
      </c>
      <c r="C79" s="172"/>
      <c r="D79" s="23" t="str">
        <f>D77</f>
        <v>Cabo UTP de par trançado 4 pares, não blindado, categoria 5E. Ref: Furukawa ou similar.</v>
      </c>
      <c r="E79" s="22" t="s">
        <v>376</v>
      </c>
      <c r="F79" s="24"/>
      <c r="G79" s="31"/>
      <c r="H79" s="31">
        <f>H80+H81</f>
        <v>3.4992000000000001</v>
      </c>
      <c r="I79" s="175"/>
      <c r="J79" s="179"/>
      <c r="K79" s="175"/>
      <c r="L79" s="175"/>
      <c r="M79" s="175"/>
      <c r="N79" s="175"/>
    </row>
    <row r="80" spans="1:14" ht="27" x14ac:dyDescent="0.2">
      <c r="B80" s="36" t="s">
        <v>666</v>
      </c>
      <c r="C80" s="20"/>
      <c r="D80" s="19" t="str">
        <f>D75</f>
        <v xml:space="preserve">PREÇO DO MATERIAL SEM BDI </v>
      </c>
      <c r="E80" s="20" t="s">
        <v>376</v>
      </c>
      <c r="F80" s="21">
        <v>1</v>
      </c>
      <c r="G80" s="28">
        <f>'[1]CPU''s TELECOM'!R26</f>
        <v>2.4494400000000001</v>
      </c>
      <c r="H80" s="28">
        <f>G80</f>
        <v>2.4494400000000001</v>
      </c>
      <c r="I80" s="178"/>
      <c r="J80" s="179"/>
    </row>
    <row r="81" spans="1:14" ht="27" x14ac:dyDescent="0.2">
      <c r="B81" s="36" t="s">
        <v>666</v>
      </c>
      <c r="C81" s="20"/>
      <c r="D81" s="19" t="str">
        <f>D76</f>
        <v xml:space="preserve">PREÇO MÃO DE OBRA SEM BDI </v>
      </c>
      <c r="E81" s="20" t="s">
        <v>376</v>
      </c>
      <c r="F81" s="21">
        <v>1</v>
      </c>
      <c r="G81" s="28">
        <f>'[1]CPU''s TELECOM'!U26</f>
        <v>1.04976</v>
      </c>
      <c r="H81" s="28">
        <f>G81</f>
        <v>1.04976</v>
      </c>
      <c r="I81" s="178"/>
      <c r="K81" s="178"/>
      <c r="L81" s="178"/>
      <c r="M81" s="178"/>
      <c r="N81" s="178"/>
    </row>
    <row r="82" spans="1:14" x14ac:dyDescent="0.2">
      <c r="B82" s="190" t="s">
        <v>388</v>
      </c>
      <c r="C82" s="189" t="str">
        <f>'[1]CPU''s TELECOM'!B27</f>
        <v>08.01.02.03.02</v>
      </c>
      <c r="D82" s="188" t="str">
        <f>'[1]CPU''s TELECOM'!F27</f>
        <v>Cabo telefônico CCI-50, 2 pares.</v>
      </c>
      <c r="E82" s="187"/>
      <c r="F82" s="187"/>
      <c r="G82" s="186"/>
      <c r="H82" s="186"/>
      <c r="K82" s="178"/>
      <c r="L82" s="178"/>
      <c r="M82" s="178"/>
      <c r="N82" s="178"/>
    </row>
    <row r="83" spans="1:14" s="178" customFormat="1" x14ac:dyDescent="0.2">
      <c r="A83" s="180"/>
      <c r="B83" s="185" t="s">
        <v>373</v>
      </c>
      <c r="C83" s="183" t="s">
        <v>374</v>
      </c>
      <c r="D83" s="184" t="s">
        <v>375</v>
      </c>
      <c r="E83" s="183" t="s">
        <v>376</v>
      </c>
      <c r="F83" s="183" t="s">
        <v>377</v>
      </c>
      <c r="G83" s="182" t="s">
        <v>378</v>
      </c>
      <c r="H83" s="182" t="s">
        <v>379</v>
      </c>
      <c r="I83" s="175"/>
      <c r="J83" s="181">
        <f>H84*$J$4</f>
        <v>1.5749999999999997</v>
      </c>
    </row>
    <row r="84" spans="1:14" s="178" customFormat="1" ht="13.5" x14ac:dyDescent="0.2">
      <c r="A84" s="180"/>
      <c r="B84" s="37" t="str">
        <f>B77</f>
        <v>Item</v>
      </c>
      <c r="C84" s="172">
        <f>'[1]CPU''s ELÉTRICA'!D72</f>
        <v>37580</v>
      </c>
      <c r="D84" s="23" t="str">
        <f>D82</f>
        <v>Cabo telefônico CCI-50, 2 pares.</v>
      </c>
      <c r="E84" s="22" t="s">
        <v>376</v>
      </c>
      <c r="F84" s="24"/>
      <c r="G84" s="31"/>
      <c r="H84" s="31">
        <f>H85+H86</f>
        <v>1.2599999999999998</v>
      </c>
      <c r="I84" s="175"/>
      <c r="J84" s="179"/>
    </row>
    <row r="85" spans="1:14" ht="27" x14ac:dyDescent="0.2">
      <c r="B85" s="36" t="s">
        <v>666</v>
      </c>
      <c r="C85" s="20"/>
      <c r="D85" s="19" t="str">
        <f>D80</f>
        <v xml:space="preserve">PREÇO DO MATERIAL SEM BDI </v>
      </c>
      <c r="E85" s="20" t="s">
        <v>376</v>
      </c>
      <c r="F85" s="21">
        <v>1</v>
      </c>
      <c r="G85" s="28">
        <f>'[1]CPU''s TELECOM'!R27</f>
        <v>0.8819999999999999</v>
      </c>
      <c r="H85" s="28">
        <f>G85</f>
        <v>0.8819999999999999</v>
      </c>
      <c r="I85" s="178"/>
      <c r="J85" s="179"/>
    </row>
    <row r="86" spans="1:14" ht="27" x14ac:dyDescent="0.2">
      <c r="B86" s="36" t="s">
        <v>666</v>
      </c>
      <c r="C86" s="20"/>
      <c r="D86" s="19" t="str">
        <f>D81</f>
        <v xml:space="preserve">PREÇO MÃO DE OBRA SEM BDI </v>
      </c>
      <c r="E86" s="20" t="s">
        <v>376</v>
      </c>
      <c r="F86" s="21">
        <v>1</v>
      </c>
      <c r="G86" s="28">
        <f>'[1]CPU''s TELECOM'!U27</f>
        <v>0.378</v>
      </c>
      <c r="H86" s="28">
        <f>G86</f>
        <v>0.378</v>
      </c>
      <c r="I86" s="178"/>
    </row>
    <row r="87" spans="1:14" x14ac:dyDescent="0.2">
      <c r="B87" s="190" t="s">
        <v>388</v>
      </c>
      <c r="C87" s="189" t="str">
        <f>'[1]CPU''s TELECOM'!B28</f>
        <v>08.01.02.03.03</v>
      </c>
      <c r="D87" s="188" t="str">
        <f>'[1]CPU''s TELECOM'!F28</f>
        <v>Cabo HDMI, versão 1.4, com conectores HDMI macho nas duas pontas, comprimento 10m. Ref.:</v>
      </c>
      <c r="E87" s="187"/>
      <c r="F87" s="187"/>
      <c r="G87" s="186"/>
      <c r="H87" s="186"/>
    </row>
    <row r="88" spans="1:14" s="178" customFormat="1" x14ac:dyDescent="0.2">
      <c r="A88" s="180"/>
      <c r="B88" s="185" t="s">
        <v>373</v>
      </c>
      <c r="C88" s="183" t="s">
        <v>374</v>
      </c>
      <c r="D88" s="184" t="s">
        <v>375</v>
      </c>
      <c r="E88" s="183" t="s">
        <v>376</v>
      </c>
      <c r="F88" s="183" t="s">
        <v>377</v>
      </c>
      <c r="G88" s="182" t="s">
        <v>378</v>
      </c>
      <c r="H88" s="182" t="s">
        <v>379</v>
      </c>
      <c r="I88" s="175"/>
      <c r="J88" s="181">
        <f>H89*$J$4</f>
        <v>59.197249999999997</v>
      </c>
    </row>
    <row r="89" spans="1:14" s="178" customFormat="1" ht="13.5" x14ac:dyDescent="0.2">
      <c r="A89" s="180"/>
      <c r="B89" s="37" t="str">
        <f>B82</f>
        <v>Item</v>
      </c>
      <c r="C89" s="172">
        <f>'[1]CPU''s ELÉTRICA'!D77</f>
        <v>0</v>
      </c>
      <c r="D89" s="23" t="str">
        <f>'[1]CPU''s TELECOM'!F28</f>
        <v>Cabo HDMI, versão 1.4, com conectores HDMI macho nas duas pontas, comprimento 10m. Ref.:</v>
      </c>
      <c r="E89" s="22" t="s">
        <v>376</v>
      </c>
      <c r="F89" s="24"/>
      <c r="G89" s="31"/>
      <c r="H89" s="31">
        <f>H90+H91</f>
        <v>47.357799999999997</v>
      </c>
      <c r="I89" s="175"/>
      <c r="J89" s="179"/>
    </row>
    <row r="90" spans="1:14" ht="27" x14ac:dyDescent="0.2">
      <c r="B90" s="36" t="s">
        <v>666</v>
      </c>
      <c r="C90" s="20"/>
      <c r="D90" s="19" t="str">
        <f>D85</f>
        <v xml:space="preserve">PREÇO DO MATERIAL SEM BDI </v>
      </c>
      <c r="E90" s="20" t="s">
        <v>376</v>
      </c>
      <c r="F90" s="21">
        <v>1</v>
      </c>
      <c r="G90" s="28">
        <f>'[1]CPU''s TELECOM'!R28</f>
        <v>33.211959999999998</v>
      </c>
      <c r="H90" s="28">
        <f>G90</f>
        <v>33.211959999999998</v>
      </c>
      <c r="I90" s="178"/>
      <c r="J90" s="179"/>
      <c r="K90" s="178"/>
      <c r="L90" s="178"/>
      <c r="M90" s="178"/>
      <c r="N90" s="178"/>
    </row>
    <row r="91" spans="1:14" ht="27" x14ac:dyDescent="0.2">
      <c r="B91" s="36" t="s">
        <v>666</v>
      </c>
      <c r="C91" s="20"/>
      <c r="D91" s="19" t="str">
        <f>D86</f>
        <v xml:space="preserve">PREÇO MÃO DE OBRA SEM BDI </v>
      </c>
      <c r="E91" s="20" t="s">
        <v>376</v>
      </c>
      <c r="F91" s="21">
        <v>1</v>
      </c>
      <c r="G91" s="28">
        <f>'[1]CPU''s TELECOM'!U28</f>
        <v>14.14584</v>
      </c>
      <c r="H91" s="28">
        <f>G91</f>
        <v>14.14584</v>
      </c>
      <c r="I91" s="178"/>
      <c r="K91" s="178"/>
      <c r="L91" s="178"/>
      <c r="M91" s="178"/>
      <c r="N91" s="178"/>
    </row>
    <row r="92" spans="1:14" x14ac:dyDescent="0.2">
      <c r="A92" s="180"/>
      <c r="B92" s="190" t="s">
        <v>388</v>
      </c>
      <c r="C92" s="189" t="str">
        <f>'[1]CPU''s TELECOM'!B31</f>
        <v>08.01.02.04.01</v>
      </c>
      <c r="D92" s="188" t="str">
        <f>'[1]CPU''s TELECOM'!F31</f>
        <v>Organizador (guia) para cabos, fechado, 19”, 1U, cor bege. Ref: Triunfo ou similar.</v>
      </c>
      <c r="E92" s="187"/>
      <c r="F92" s="187"/>
      <c r="G92" s="186"/>
      <c r="H92" s="186"/>
    </row>
    <row r="93" spans="1:14" s="178" customFormat="1" x14ac:dyDescent="0.2">
      <c r="A93" s="180"/>
      <c r="B93" s="185" t="s">
        <v>373</v>
      </c>
      <c r="C93" s="183" t="s">
        <v>374</v>
      </c>
      <c r="D93" s="184" t="s">
        <v>375</v>
      </c>
      <c r="E93" s="183" t="s">
        <v>376</v>
      </c>
      <c r="F93" s="183" t="s">
        <v>377</v>
      </c>
      <c r="G93" s="182" t="s">
        <v>378</v>
      </c>
      <c r="H93" s="182" t="s">
        <v>379</v>
      </c>
      <c r="I93" s="175"/>
      <c r="J93" s="181">
        <f>H94*$J$4</f>
        <v>135.11699999999996</v>
      </c>
      <c r="K93" s="175"/>
      <c r="L93" s="175"/>
      <c r="M93" s="175"/>
      <c r="N93" s="175"/>
    </row>
    <row r="94" spans="1:14" s="178" customFormat="1" ht="13.5" x14ac:dyDescent="0.2">
      <c r="A94" s="180"/>
      <c r="B94" s="37" t="str">
        <f>B87</f>
        <v>Item</v>
      </c>
      <c r="C94" s="172">
        <f>'[1]CPU''s ELÉTRICA'!D82</f>
        <v>0</v>
      </c>
      <c r="D94" s="23" t="str">
        <f>D92</f>
        <v>Organizador (guia) para cabos, fechado, 19”, 1U, cor bege. Ref: Triunfo ou similar.</v>
      </c>
      <c r="E94" s="22" t="s">
        <v>376</v>
      </c>
      <c r="F94" s="24"/>
      <c r="G94" s="31"/>
      <c r="H94" s="31">
        <f>H95+H96</f>
        <v>108.09359999999998</v>
      </c>
      <c r="I94" s="175"/>
      <c r="J94" s="179"/>
      <c r="K94" s="175"/>
      <c r="L94" s="175"/>
      <c r="M94" s="175"/>
      <c r="N94" s="175"/>
    </row>
    <row r="95" spans="1:14" s="178" customFormat="1" ht="27" x14ac:dyDescent="0.2">
      <c r="A95" s="180"/>
      <c r="B95" s="36" t="s">
        <v>666</v>
      </c>
      <c r="C95" s="20"/>
      <c r="D95" s="19" t="str">
        <f>D90</f>
        <v xml:space="preserve">PREÇO DO MATERIAL SEM BDI </v>
      </c>
      <c r="E95" s="20" t="s">
        <v>376</v>
      </c>
      <c r="F95" s="21">
        <v>1</v>
      </c>
      <c r="G95" s="28">
        <f>'[1]CPU''s TELECOM'!R31</f>
        <v>75.665519999999987</v>
      </c>
      <c r="H95" s="28">
        <f>G95</f>
        <v>75.665519999999987</v>
      </c>
      <c r="J95" s="179"/>
    </row>
    <row r="96" spans="1:14" ht="27" x14ac:dyDescent="0.2">
      <c r="B96" s="36" t="s">
        <v>666</v>
      </c>
      <c r="C96" s="20"/>
      <c r="D96" s="19" t="str">
        <f>D91</f>
        <v xml:space="preserve">PREÇO MÃO DE OBRA SEM BDI </v>
      </c>
      <c r="E96" s="20" t="s">
        <v>376</v>
      </c>
      <c r="F96" s="21">
        <v>1</v>
      </c>
      <c r="G96" s="28">
        <f>'[1]CPU''s TELECOM'!U31</f>
        <v>32.428079999999994</v>
      </c>
      <c r="H96" s="28">
        <f>G96</f>
        <v>32.428079999999994</v>
      </c>
      <c r="I96" s="178"/>
      <c r="K96" s="178"/>
      <c r="L96" s="178"/>
      <c r="M96" s="178"/>
      <c r="N96" s="178"/>
    </row>
    <row r="97" spans="1:14" x14ac:dyDescent="0.2">
      <c r="B97" s="190" t="s">
        <v>388</v>
      </c>
      <c r="C97" s="189">
        <f>'[1]CPU''s ELÉTRICA'!B87</f>
        <v>0</v>
      </c>
      <c r="D97" s="188" t="str">
        <f>'[1]CPU''s ELÉTRICA'!F30</f>
        <v>Módulo de tomada (2P+T) padrão brasileiro, 20A-250V, ocupação de 1 módulo, cor branca. Ref: Pial Plus da Pial Legrand.</v>
      </c>
      <c r="E97" s="187"/>
      <c r="F97" s="187"/>
      <c r="G97" s="186"/>
      <c r="H97" s="186"/>
      <c r="K97" s="178"/>
      <c r="L97" s="178"/>
      <c r="M97" s="178"/>
      <c r="N97" s="178"/>
    </row>
    <row r="98" spans="1:14" x14ac:dyDescent="0.2">
      <c r="B98" s="185" t="s">
        <v>373</v>
      </c>
      <c r="C98" s="183" t="s">
        <v>374</v>
      </c>
      <c r="D98" s="184" t="s">
        <v>375</v>
      </c>
      <c r="E98" s="183" t="s">
        <v>376</v>
      </c>
      <c r="F98" s="183" t="s">
        <v>377</v>
      </c>
      <c r="G98" s="182" t="s">
        <v>378</v>
      </c>
      <c r="H98" s="182" t="s">
        <v>379</v>
      </c>
      <c r="J98" s="181">
        <f>H99*$J$4</f>
        <v>31.643999999999991</v>
      </c>
      <c r="K98" s="178"/>
      <c r="L98" s="178"/>
      <c r="M98" s="178"/>
      <c r="N98" s="178"/>
    </row>
    <row r="99" spans="1:14" s="178" customFormat="1" ht="25.5" x14ac:dyDescent="0.2">
      <c r="A99" s="180"/>
      <c r="B99" s="37" t="str">
        <f>B92</f>
        <v>Item</v>
      </c>
      <c r="C99" s="172">
        <f>'[1]CPU''s ELÉTRICA'!D87</f>
        <v>0</v>
      </c>
      <c r="D99" s="23" t="str">
        <f>D97</f>
        <v>Módulo de tomada (2P+T) padrão brasileiro, 20A-250V, ocupação de 1 módulo, cor branca. Ref: Pial Plus da Pial Legrand.</v>
      </c>
      <c r="E99" s="22" t="s">
        <v>376</v>
      </c>
      <c r="F99" s="24"/>
      <c r="G99" s="31"/>
      <c r="H99" s="31">
        <f>H100+H101</f>
        <v>25.315199999999994</v>
      </c>
      <c r="I99" s="175"/>
      <c r="J99" s="179"/>
      <c r="K99" s="175"/>
      <c r="L99" s="175"/>
      <c r="M99" s="175"/>
      <c r="N99" s="175"/>
    </row>
    <row r="100" spans="1:14" s="178" customFormat="1" ht="27" x14ac:dyDescent="0.2">
      <c r="A100" s="180"/>
      <c r="B100" s="36" t="s">
        <v>666</v>
      </c>
      <c r="C100" s="20"/>
      <c r="D100" s="19" t="str">
        <f>D95</f>
        <v xml:space="preserve">PREÇO DO MATERIAL SEM BDI </v>
      </c>
      <c r="E100" s="20" t="s">
        <v>376</v>
      </c>
      <c r="F100" s="21">
        <v>1</v>
      </c>
      <c r="G100" s="28">
        <f>'[1]CPU''s ELÉTRICA'!R30</f>
        <v>17.720639999999996</v>
      </c>
      <c r="H100" s="28">
        <f>G100</f>
        <v>17.720639999999996</v>
      </c>
      <c r="J100" s="179"/>
      <c r="K100" s="175"/>
      <c r="L100" s="175"/>
      <c r="M100" s="175"/>
      <c r="N100" s="175"/>
    </row>
    <row r="101" spans="1:14" s="178" customFormat="1" ht="27" x14ac:dyDescent="0.2">
      <c r="A101" s="180"/>
      <c r="B101" s="36" t="s">
        <v>666</v>
      </c>
      <c r="C101" s="20"/>
      <c r="D101" s="19" t="str">
        <f>D96</f>
        <v xml:space="preserve">PREÇO MÃO DE OBRA SEM BDI </v>
      </c>
      <c r="E101" s="20" t="s">
        <v>376</v>
      </c>
      <c r="F101" s="21">
        <v>1</v>
      </c>
      <c r="G101" s="28">
        <f>'[1]CPU''s ELÉTRICA'!U31</f>
        <v>7.5945599999999986</v>
      </c>
      <c r="H101" s="28">
        <f>G101</f>
        <v>7.5945599999999986</v>
      </c>
      <c r="J101" s="175"/>
      <c r="K101" s="175"/>
      <c r="L101" s="175"/>
      <c r="M101" s="175"/>
      <c r="N101" s="175"/>
    </row>
    <row r="102" spans="1:14" x14ac:dyDescent="0.2">
      <c r="B102" s="190" t="s">
        <v>388</v>
      </c>
      <c r="C102" s="189" t="str">
        <f>'[1]CPU''s TELECOM'!B32</f>
        <v>08.01.02.04.02</v>
      </c>
      <c r="D102" s="188" t="str">
        <f>'[1]CPU''s TELECOM'!F32</f>
        <v>Patch panel, 19”, 24 posições, categoria 5E. Ref: Furukawa ou similar.</v>
      </c>
      <c r="E102" s="187"/>
      <c r="F102" s="187"/>
      <c r="G102" s="186"/>
      <c r="H102" s="186"/>
      <c r="K102" s="178"/>
      <c r="L102" s="178"/>
      <c r="M102" s="178"/>
      <c r="N102" s="178"/>
    </row>
    <row r="103" spans="1:14" x14ac:dyDescent="0.2">
      <c r="B103" s="185" t="s">
        <v>373</v>
      </c>
      <c r="C103" s="183" t="s">
        <v>374</v>
      </c>
      <c r="D103" s="184" t="s">
        <v>375</v>
      </c>
      <c r="E103" s="183" t="s">
        <v>376</v>
      </c>
      <c r="F103" s="183" t="s">
        <v>377</v>
      </c>
      <c r="G103" s="182" t="s">
        <v>378</v>
      </c>
      <c r="H103" s="182" t="s">
        <v>379</v>
      </c>
      <c r="J103" s="181">
        <f>H104*$J$4</f>
        <v>192.447</v>
      </c>
      <c r="K103" s="178"/>
      <c r="L103" s="178"/>
      <c r="M103" s="178"/>
      <c r="N103" s="178"/>
    </row>
    <row r="104" spans="1:14" ht="13.5" x14ac:dyDescent="0.2">
      <c r="B104" s="37" t="str">
        <f>B97</f>
        <v>Item</v>
      </c>
      <c r="C104" s="172"/>
      <c r="D104" s="23" t="str">
        <f>D102</f>
        <v>Patch panel, 19”, 24 posições, categoria 5E. Ref: Furukawa ou similar.</v>
      </c>
      <c r="E104" s="22" t="s">
        <v>376</v>
      </c>
      <c r="F104" s="24"/>
      <c r="G104" s="31"/>
      <c r="H104" s="31">
        <f>H105+H106</f>
        <v>153.95760000000001</v>
      </c>
      <c r="J104" s="179"/>
    </row>
    <row r="105" spans="1:14" s="178" customFormat="1" ht="27" x14ac:dyDescent="0.2">
      <c r="A105" s="180"/>
      <c r="B105" s="36" t="s">
        <v>666</v>
      </c>
      <c r="C105" s="20"/>
      <c r="D105" s="19" t="str">
        <f>D100</f>
        <v xml:space="preserve">PREÇO DO MATERIAL SEM BDI </v>
      </c>
      <c r="E105" s="20" t="s">
        <v>376</v>
      </c>
      <c r="F105" s="21">
        <v>1</v>
      </c>
      <c r="G105" s="28">
        <f>'[1]CPU''s TELECOM'!R32</f>
        <v>107.77032</v>
      </c>
      <c r="H105" s="28">
        <f>G105</f>
        <v>107.77032</v>
      </c>
      <c r="J105" s="179"/>
      <c r="K105" s="175"/>
      <c r="L105" s="175"/>
      <c r="M105" s="175"/>
      <c r="N105" s="175"/>
    </row>
    <row r="106" spans="1:14" s="178" customFormat="1" ht="27" x14ac:dyDescent="0.2">
      <c r="A106" s="180"/>
      <c r="B106" s="36" t="s">
        <v>666</v>
      </c>
      <c r="C106" s="20"/>
      <c r="D106" s="19" t="str">
        <f>D101</f>
        <v xml:space="preserve">PREÇO MÃO DE OBRA SEM BDI </v>
      </c>
      <c r="E106" s="20" t="s">
        <v>376</v>
      </c>
      <c r="F106" s="21">
        <v>1</v>
      </c>
      <c r="G106" s="28">
        <f>'[1]CPU''s TELECOM'!U32</f>
        <v>46.187280000000001</v>
      </c>
      <c r="H106" s="28">
        <f>G106</f>
        <v>46.187280000000001</v>
      </c>
      <c r="J106" s="175"/>
      <c r="K106" s="175"/>
      <c r="L106" s="175"/>
      <c r="M106" s="175"/>
      <c r="N106" s="175"/>
    </row>
    <row r="107" spans="1:14" s="178" customFormat="1" x14ac:dyDescent="0.2">
      <c r="A107" s="180"/>
      <c r="B107" s="190" t="s">
        <v>388</v>
      </c>
      <c r="C107" s="189" t="str">
        <f>'[1]CPU''s TELECOM'!B33</f>
        <v>08.01.02.04.03</v>
      </c>
      <c r="D107" s="191" t="str">
        <f>'[1]CPU''s TELECOM'!F33</f>
        <v xml:space="preserve">Kit de fização de equipamentos compostos de porca gaiola, parafuso e arruela </v>
      </c>
      <c r="E107" s="187"/>
      <c r="F107" s="187"/>
      <c r="G107" s="186"/>
      <c r="H107" s="186"/>
      <c r="I107" s="175"/>
      <c r="J107" s="175"/>
    </row>
    <row r="108" spans="1:14" x14ac:dyDescent="0.2">
      <c r="B108" s="185" t="s">
        <v>373</v>
      </c>
      <c r="C108" s="183" t="s">
        <v>374</v>
      </c>
      <c r="D108" s="184" t="s">
        <v>375</v>
      </c>
      <c r="E108" s="183" t="s">
        <v>376</v>
      </c>
      <c r="F108" s="183" t="s">
        <v>377</v>
      </c>
      <c r="G108" s="182" t="s">
        <v>378</v>
      </c>
      <c r="H108" s="182" t="s">
        <v>379</v>
      </c>
      <c r="J108" s="181">
        <f>H109*$J$4</f>
        <v>1.2509999999999999</v>
      </c>
      <c r="K108" s="178"/>
      <c r="L108" s="178"/>
      <c r="M108" s="178"/>
      <c r="N108" s="178"/>
    </row>
    <row r="109" spans="1:14" ht="13.5" x14ac:dyDescent="0.2">
      <c r="B109" s="37" t="str">
        <f>B102</f>
        <v>Item</v>
      </c>
      <c r="C109" s="172"/>
      <c r="D109" s="23" t="str">
        <f>D107</f>
        <v xml:space="preserve">Kit de fização de equipamentos compostos de porca gaiola, parafuso e arruela </v>
      </c>
      <c r="E109" s="22" t="s">
        <v>376</v>
      </c>
      <c r="F109" s="24"/>
      <c r="G109" s="31"/>
      <c r="H109" s="31">
        <f>H110+H111</f>
        <v>1.0007999999999999</v>
      </c>
      <c r="J109" s="179"/>
      <c r="K109" s="178"/>
      <c r="L109" s="178"/>
      <c r="M109" s="178"/>
      <c r="N109" s="178"/>
    </row>
    <row r="110" spans="1:14" ht="27" x14ac:dyDescent="0.2">
      <c r="B110" s="36" t="s">
        <v>666</v>
      </c>
      <c r="C110" s="20"/>
      <c r="D110" s="19" t="str">
        <f>D105</f>
        <v xml:space="preserve">PREÇO DO MATERIAL SEM BDI </v>
      </c>
      <c r="E110" s="20" t="s">
        <v>376</v>
      </c>
      <c r="F110" s="21">
        <v>1</v>
      </c>
      <c r="G110" s="28">
        <f>'[1]CPU''s TELECOM'!R33</f>
        <v>0.70055999999999985</v>
      </c>
      <c r="H110" s="28">
        <f>G110</f>
        <v>0.70055999999999985</v>
      </c>
      <c r="I110" s="178"/>
      <c r="J110" s="179"/>
      <c r="K110" s="178"/>
      <c r="L110" s="178"/>
      <c r="M110" s="178"/>
      <c r="N110" s="178"/>
    </row>
    <row r="111" spans="1:14" ht="27" x14ac:dyDescent="0.2">
      <c r="B111" s="36" t="s">
        <v>666</v>
      </c>
      <c r="C111" s="20"/>
      <c r="D111" s="19" t="str">
        <f>D106</f>
        <v xml:space="preserve">PREÇO MÃO DE OBRA SEM BDI </v>
      </c>
      <c r="E111" s="20" t="s">
        <v>376</v>
      </c>
      <c r="F111" s="21">
        <v>1</v>
      </c>
      <c r="G111" s="28">
        <f>'[1]CPU''s TELECOM'!U33</f>
        <v>0.30023999999999995</v>
      </c>
      <c r="H111" s="28">
        <f>G111</f>
        <v>0.30023999999999995</v>
      </c>
      <c r="I111" s="178"/>
      <c r="K111" s="178"/>
      <c r="L111" s="178"/>
      <c r="M111" s="178"/>
      <c r="N111" s="178"/>
    </row>
    <row r="112" spans="1:14" s="178" customFormat="1" x14ac:dyDescent="0.2">
      <c r="A112" s="180"/>
      <c r="B112" s="190" t="s">
        <v>388</v>
      </c>
      <c r="C112" s="189" t="str">
        <f>'[1]CPU''s TELECOM'!B34</f>
        <v>08.01.02.04.04</v>
      </c>
      <c r="D112" s="188" t="str">
        <f>'[1]CPU''s TELECOM'!F34</f>
        <v>Identificação, Teste e Certificação de pontos de cabeamento estruturado – Categoria 5E.</v>
      </c>
      <c r="E112" s="187"/>
      <c r="F112" s="187"/>
      <c r="G112" s="186"/>
      <c r="H112" s="186"/>
      <c r="I112" s="175"/>
      <c r="J112" s="175"/>
      <c r="K112" s="175"/>
      <c r="L112" s="175"/>
      <c r="M112" s="175"/>
      <c r="N112" s="175"/>
    </row>
    <row r="113" spans="1:15" x14ac:dyDescent="0.2">
      <c r="B113" s="185" t="s">
        <v>373</v>
      </c>
      <c r="C113" s="183" t="s">
        <v>374</v>
      </c>
      <c r="D113" s="184" t="s">
        <v>375</v>
      </c>
      <c r="E113" s="183" t="s">
        <v>376</v>
      </c>
      <c r="F113" s="183" t="s">
        <v>377</v>
      </c>
      <c r="G113" s="182" t="s">
        <v>378</v>
      </c>
      <c r="H113" s="182" t="s">
        <v>379</v>
      </c>
      <c r="J113" s="181">
        <f>H114*$J$4</f>
        <v>27.846000000000004</v>
      </c>
    </row>
    <row r="114" spans="1:15" ht="13.5" x14ac:dyDescent="0.2">
      <c r="B114" s="37" t="str">
        <f>B107</f>
        <v>Item</v>
      </c>
      <c r="C114" s="172"/>
      <c r="D114" s="23" t="str">
        <f>D112</f>
        <v>Identificação, Teste e Certificação de pontos de cabeamento estruturado – Categoria 5E.</v>
      </c>
      <c r="E114" s="22" t="s">
        <v>376</v>
      </c>
      <c r="F114" s="24"/>
      <c r="G114" s="31"/>
      <c r="H114" s="31">
        <f>H115+H116</f>
        <v>22.276800000000001</v>
      </c>
      <c r="J114" s="179"/>
    </row>
    <row r="115" spans="1:15" ht="27" x14ac:dyDescent="0.2">
      <c r="B115" s="36" t="s">
        <v>666</v>
      </c>
      <c r="C115" s="20"/>
      <c r="D115" s="19" t="str">
        <f>D110</f>
        <v xml:space="preserve">PREÇO DO MATERIAL SEM BDI </v>
      </c>
      <c r="E115" s="20" t="s">
        <v>376</v>
      </c>
      <c r="F115" s="21">
        <v>1</v>
      </c>
      <c r="G115" s="28">
        <f>'[1]CPU''s TELECOM'!R34</f>
        <v>15.59376</v>
      </c>
      <c r="H115" s="28">
        <f>G115</f>
        <v>15.59376</v>
      </c>
      <c r="I115" s="178"/>
      <c r="J115" s="179"/>
      <c r="K115" s="178"/>
      <c r="L115" s="178"/>
      <c r="M115" s="178"/>
      <c r="N115" s="178"/>
    </row>
    <row r="116" spans="1:15" ht="27" x14ac:dyDescent="0.2">
      <c r="B116" s="36" t="s">
        <v>666</v>
      </c>
      <c r="C116" s="20"/>
      <c r="D116" s="19" t="str">
        <f>D111</f>
        <v xml:space="preserve">PREÇO MÃO DE OBRA SEM BDI </v>
      </c>
      <c r="E116" s="20" t="s">
        <v>376</v>
      </c>
      <c r="F116" s="21">
        <v>1</v>
      </c>
      <c r="G116" s="28">
        <f>'[1]CPU''s TELECOM'!U34</f>
        <v>6.6830400000000001</v>
      </c>
      <c r="H116" s="28">
        <f>G116</f>
        <v>6.6830400000000001</v>
      </c>
      <c r="I116" s="178"/>
      <c r="K116" s="178"/>
      <c r="L116" s="178"/>
      <c r="M116" s="178"/>
      <c r="N116" s="178"/>
    </row>
    <row r="117" spans="1:15" s="178" customFormat="1" x14ac:dyDescent="0.2">
      <c r="A117" s="175"/>
      <c r="B117" s="175"/>
      <c r="C117" s="175"/>
      <c r="D117" s="177"/>
      <c r="E117" s="175"/>
      <c r="F117" s="175"/>
      <c r="G117" s="176"/>
      <c r="H117" s="176"/>
      <c r="J117" s="175"/>
      <c r="K117" s="175"/>
      <c r="L117" s="175"/>
      <c r="M117" s="175"/>
      <c r="N117" s="175"/>
      <c r="O117" s="175"/>
    </row>
    <row r="118" spans="1:15" x14ac:dyDescent="0.2">
      <c r="A118" s="180"/>
    </row>
    <row r="119" spans="1:15" x14ac:dyDescent="0.2">
      <c r="A119" s="180"/>
      <c r="J119" s="181"/>
    </row>
    <row r="120" spans="1:15" ht="13.5" x14ac:dyDescent="0.2">
      <c r="A120" s="180"/>
      <c r="J120" s="179"/>
      <c r="O120" s="178"/>
    </row>
    <row r="121" spans="1:15" s="178" customFormat="1" x14ac:dyDescent="0.2">
      <c r="A121" s="175"/>
      <c r="B121" s="175"/>
      <c r="C121" s="175"/>
      <c r="D121" s="177"/>
      <c r="E121" s="175"/>
      <c r="F121" s="175"/>
      <c r="G121" s="176"/>
      <c r="H121" s="176"/>
      <c r="I121" s="175"/>
      <c r="J121" s="175"/>
      <c r="K121" s="175"/>
      <c r="L121" s="175"/>
      <c r="M121" s="175"/>
      <c r="N121" s="175"/>
      <c r="O121" s="175"/>
    </row>
    <row r="124" spans="1:15" x14ac:dyDescent="0.2">
      <c r="O124" s="178"/>
    </row>
    <row r="125" spans="1:15" s="178" customFormat="1" x14ac:dyDescent="0.2">
      <c r="A125" s="175"/>
      <c r="B125" s="175"/>
      <c r="C125" s="175"/>
      <c r="D125" s="177"/>
      <c r="E125" s="175"/>
      <c r="F125" s="175"/>
      <c r="G125" s="176"/>
      <c r="H125" s="176"/>
      <c r="I125" s="175"/>
      <c r="J125" s="175"/>
      <c r="K125" s="175"/>
      <c r="L125" s="175"/>
      <c r="M125" s="175"/>
      <c r="N125" s="175"/>
      <c r="O125" s="175"/>
    </row>
    <row r="128" spans="1:15" x14ac:dyDescent="0.2">
      <c r="O128" s="178"/>
    </row>
    <row r="129" spans="1:15" s="178" customFormat="1" x14ac:dyDescent="0.2">
      <c r="A129" s="175"/>
      <c r="B129" s="175"/>
      <c r="C129" s="175"/>
      <c r="D129" s="177"/>
      <c r="E129" s="175"/>
      <c r="F129" s="175"/>
      <c r="G129" s="176"/>
      <c r="H129" s="176"/>
      <c r="I129" s="175"/>
      <c r="J129" s="175"/>
      <c r="K129" s="175"/>
      <c r="L129" s="175"/>
      <c r="M129" s="175"/>
      <c r="N129" s="175"/>
    </row>
    <row r="130" spans="1:15" x14ac:dyDescent="0.2">
      <c r="O130" s="178"/>
    </row>
    <row r="133" spans="1:15" s="178" customFormat="1" x14ac:dyDescent="0.2">
      <c r="A133" s="175"/>
      <c r="B133" s="175"/>
      <c r="C133" s="175"/>
      <c r="D133" s="177"/>
      <c r="E133" s="175"/>
      <c r="F133" s="175"/>
      <c r="G133" s="176"/>
      <c r="H133" s="176"/>
      <c r="I133" s="175"/>
      <c r="J133" s="175"/>
      <c r="K133" s="175"/>
      <c r="L133" s="175"/>
      <c r="M133" s="175"/>
      <c r="N133" s="175"/>
      <c r="O133" s="175"/>
    </row>
    <row r="134" spans="1:15" s="178" customFormat="1" x14ac:dyDescent="0.2">
      <c r="A134" s="175"/>
      <c r="B134" s="175"/>
      <c r="C134" s="175"/>
      <c r="D134" s="177"/>
      <c r="E134" s="175"/>
      <c r="F134" s="175"/>
      <c r="G134" s="176"/>
      <c r="H134" s="176"/>
      <c r="I134" s="175"/>
      <c r="J134" s="175"/>
      <c r="K134" s="175"/>
      <c r="L134" s="175"/>
      <c r="M134" s="175"/>
      <c r="N134" s="175"/>
    </row>
    <row r="135" spans="1:15" s="178" customFormat="1" x14ac:dyDescent="0.2">
      <c r="A135" s="175"/>
      <c r="B135" s="175"/>
      <c r="C135" s="175"/>
      <c r="D135" s="177"/>
      <c r="E135" s="175"/>
      <c r="F135" s="175"/>
      <c r="G135" s="176"/>
      <c r="H135" s="176"/>
      <c r="I135" s="175"/>
      <c r="J135" s="175"/>
      <c r="K135" s="175"/>
      <c r="L135" s="175"/>
      <c r="M135" s="175"/>
      <c r="N135" s="175"/>
    </row>
    <row r="136" spans="1:15" x14ac:dyDescent="0.2">
      <c r="O136" s="178"/>
    </row>
    <row r="137" spans="1:15" x14ac:dyDescent="0.2">
      <c r="O137" s="178"/>
    </row>
    <row r="138" spans="1:15" x14ac:dyDescent="0.2">
      <c r="O138" s="178"/>
    </row>
    <row r="139" spans="1:15" s="178" customFormat="1" x14ac:dyDescent="0.2">
      <c r="A139" s="175"/>
      <c r="B139" s="175"/>
      <c r="C139" s="175"/>
      <c r="D139" s="177"/>
      <c r="E139" s="175"/>
      <c r="F139" s="175"/>
      <c r="G139" s="176"/>
      <c r="H139" s="176"/>
      <c r="I139" s="175"/>
      <c r="J139" s="175"/>
      <c r="K139" s="175"/>
      <c r="L139" s="175"/>
      <c r="M139" s="175"/>
      <c r="N139" s="175"/>
    </row>
    <row r="140" spans="1:15" s="178" customFormat="1" x14ac:dyDescent="0.2">
      <c r="A140" s="175"/>
      <c r="B140" s="175"/>
      <c r="C140" s="175"/>
      <c r="D140" s="177"/>
      <c r="E140" s="175"/>
      <c r="F140" s="175"/>
      <c r="G140" s="176"/>
      <c r="H140" s="176"/>
      <c r="I140" s="175"/>
      <c r="J140" s="175"/>
      <c r="K140" s="175"/>
      <c r="L140" s="175"/>
      <c r="M140" s="175"/>
      <c r="N140" s="175"/>
    </row>
    <row r="141" spans="1:15" s="178" customFormat="1" ht="22.5" customHeight="1" x14ac:dyDescent="0.2">
      <c r="A141" s="175"/>
      <c r="B141" s="175"/>
      <c r="C141" s="175"/>
      <c r="D141" s="177"/>
      <c r="E141" s="175"/>
      <c r="F141" s="175"/>
      <c r="G141" s="176"/>
      <c r="H141" s="176"/>
      <c r="I141" s="175"/>
      <c r="J141" s="175"/>
      <c r="K141" s="175"/>
      <c r="L141" s="175"/>
      <c r="M141" s="175"/>
      <c r="N141" s="175"/>
    </row>
    <row r="142" spans="1:15" s="178" customFormat="1" ht="18.75" customHeight="1" x14ac:dyDescent="0.2">
      <c r="A142" s="175"/>
      <c r="B142" s="175"/>
      <c r="C142" s="175"/>
      <c r="D142" s="177"/>
      <c r="E142" s="175"/>
      <c r="F142" s="175"/>
      <c r="G142" s="176"/>
      <c r="H142" s="176"/>
      <c r="I142" s="175"/>
      <c r="J142" s="175"/>
      <c r="K142" s="175"/>
      <c r="L142" s="175"/>
      <c r="M142" s="175"/>
      <c r="N142" s="175"/>
    </row>
    <row r="143" spans="1:15" s="178" customFormat="1" x14ac:dyDescent="0.2">
      <c r="A143" s="175"/>
      <c r="B143" s="175"/>
      <c r="C143" s="175"/>
      <c r="D143" s="177"/>
      <c r="E143" s="175"/>
      <c r="F143" s="175"/>
      <c r="G143" s="176"/>
      <c r="H143" s="176"/>
      <c r="I143" s="175"/>
      <c r="J143" s="175"/>
      <c r="K143" s="175"/>
      <c r="L143" s="175"/>
      <c r="M143" s="175"/>
      <c r="N143" s="175"/>
    </row>
    <row r="144" spans="1:15" s="178" customFormat="1" x14ac:dyDescent="0.2">
      <c r="A144" s="175"/>
      <c r="B144" s="175"/>
      <c r="C144" s="175"/>
      <c r="D144" s="177"/>
      <c r="E144" s="175"/>
      <c r="F144" s="175"/>
      <c r="G144" s="176"/>
      <c r="H144" s="176"/>
      <c r="I144" s="175"/>
      <c r="J144" s="175"/>
      <c r="K144" s="175"/>
      <c r="L144" s="175"/>
      <c r="M144" s="175"/>
      <c r="N144" s="175"/>
    </row>
    <row r="145" spans="1:15" s="178" customFormat="1" x14ac:dyDescent="0.2">
      <c r="A145" s="175"/>
      <c r="B145" s="175"/>
      <c r="C145" s="175"/>
      <c r="D145" s="177"/>
      <c r="E145" s="175"/>
      <c r="F145" s="175"/>
      <c r="G145" s="176"/>
      <c r="H145" s="176"/>
      <c r="I145" s="175"/>
      <c r="J145" s="175"/>
      <c r="K145" s="175"/>
      <c r="L145" s="175"/>
      <c r="M145" s="175"/>
      <c r="N145" s="175"/>
      <c r="O145" s="175"/>
    </row>
    <row r="146" spans="1:15" s="178" customFormat="1" x14ac:dyDescent="0.2">
      <c r="A146" s="175"/>
      <c r="B146" s="175"/>
      <c r="C146" s="175"/>
      <c r="D146" s="177"/>
      <c r="E146" s="175"/>
      <c r="F146" s="175"/>
      <c r="G146" s="176"/>
      <c r="H146" s="176"/>
      <c r="I146" s="175"/>
      <c r="J146" s="175"/>
      <c r="K146" s="175"/>
      <c r="L146" s="175"/>
      <c r="M146" s="175"/>
      <c r="N146" s="175"/>
      <c r="O146" s="175"/>
    </row>
    <row r="147" spans="1:15" s="178" customFormat="1" x14ac:dyDescent="0.2">
      <c r="A147" s="175"/>
      <c r="B147" s="175"/>
      <c r="C147" s="175"/>
      <c r="D147" s="177"/>
      <c r="E147" s="175"/>
      <c r="F147" s="175"/>
      <c r="G147" s="176"/>
      <c r="H147" s="176"/>
      <c r="I147" s="175"/>
      <c r="J147" s="175"/>
      <c r="K147" s="175"/>
      <c r="L147" s="175"/>
      <c r="M147" s="175"/>
      <c r="N147" s="175"/>
      <c r="O147" s="175"/>
    </row>
    <row r="148" spans="1:15" s="178" customFormat="1" x14ac:dyDescent="0.2">
      <c r="A148" s="175"/>
      <c r="B148" s="175"/>
      <c r="C148" s="175"/>
      <c r="D148" s="177"/>
      <c r="E148" s="175"/>
      <c r="F148" s="175"/>
      <c r="G148" s="176"/>
      <c r="H148" s="176"/>
      <c r="I148" s="175"/>
      <c r="J148" s="175"/>
      <c r="K148" s="175"/>
      <c r="L148" s="175"/>
      <c r="M148" s="175"/>
      <c r="N148" s="175"/>
    </row>
    <row r="149" spans="1:15" s="178" customFormat="1" x14ac:dyDescent="0.2">
      <c r="A149" s="175"/>
      <c r="B149" s="175"/>
      <c r="C149" s="175"/>
      <c r="D149" s="177"/>
      <c r="E149" s="175"/>
      <c r="F149" s="175"/>
      <c r="G149" s="176"/>
      <c r="H149" s="176"/>
      <c r="I149" s="175"/>
      <c r="J149" s="175"/>
      <c r="K149" s="175"/>
      <c r="L149" s="175"/>
      <c r="M149" s="175"/>
      <c r="N149" s="175"/>
    </row>
    <row r="150" spans="1:15" x14ac:dyDescent="0.2">
      <c r="O150" s="178"/>
    </row>
    <row r="151" spans="1:15" x14ac:dyDescent="0.2">
      <c r="O151" s="178"/>
    </row>
    <row r="152" spans="1:15" x14ac:dyDescent="0.2">
      <c r="O152" s="178"/>
    </row>
    <row r="153" spans="1:15" s="178" customFormat="1" x14ac:dyDescent="0.2">
      <c r="A153" s="175"/>
      <c r="B153" s="175"/>
      <c r="C153" s="175"/>
      <c r="D153" s="177"/>
      <c r="E153" s="175"/>
      <c r="F153" s="175"/>
      <c r="G153" s="176"/>
      <c r="H153" s="176"/>
      <c r="I153" s="175"/>
      <c r="J153" s="175"/>
      <c r="K153" s="175"/>
      <c r="L153" s="175"/>
      <c r="M153" s="175"/>
      <c r="N153" s="175"/>
      <c r="O153" s="175"/>
    </row>
    <row r="154" spans="1:15" s="178" customFormat="1" x14ac:dyDescent="0.2">
      <c r="A154" s="175"/>
      <c r="B154" s="175"/>
      <c r="C154" s="175"/>
      <c r="D154" s="177"/>
      <c r="E154" s="175"/>
      <c r="F154" s="175"/>
      <c r="G154" s="176"/>
      <c r="H154" s="176"/>
      <c r="I154" s="175"/>
      <c r="J154" s="175"/>
      <c r="K154" s="175"/>
      <c r="L154" s="175"/>
      <c r="M154" s="175"/>
      <c r="N154" s="175"/>
      <c r="O154" s="175"/>
    </row>
    <row r="155" spans="1:15" s="178" customFormat="1" x14ac:dyDescent="0.2">
      <c r="A155" s="175"/>
      <c r="B155" s="175"/>
      <c r="C155" s="175"/>
      <c r="D155" s="177"/>
      <c r="E155" s="175"/>
      <c r="F155" s="175"/>
      <c r="G155" s="176"/>
      <c r="H155" s="176"/>
      <c r="I155" s="175"/>
      <c r="J155" s="175"/>
      <c r="K155" s="175"/>
      <c r="L155" s="175"/>
      <c r="M155" s="175"/>
      <c r="N155" s="175"/>
      <c r="O155" s="175"/>
    </row>
    <row r="156" spans="1:15" s="178" customFormat="1" x14ac:dyDescent="0.2">
      <c r="A156" s="175"/>
      <c r="B156" s="175"/>
      <c r="C156" s="175"/>
      <c r="D156" s="177"/>
      <c r="E156" s="175"/>
      <c r="F156" s="175"/>
      <c r="G156" s="176"/>
      <c r="H156" s="176"/>
      <c r="I156" s="175"/>
      <c r="J156" s="175"/>
      <c r="K156" s="175"/>
      <c r="L156" s="175"/>
      <c r="M156" s="175"/>
      <c r="N156" s="175"/>
    </row>
    <row r="157" spans="1:15" s="178" customFormat="1" x14ac:dyDescent="0.2">
      <c r="A157" s="175"/>
      <c r="B157" s="175"/>
      <c r="C157" s="175"/>
      <c r="D157" s="177"/>
      <c r="E157" s="175"/>
      <c r="F157" s="175"/>
      <c r="G157" s="176"/>
      <c r="H157" s="176"/>
      <c r="I157" s="175"/>
      <c r="J157" s="175"/>
      <c r="K157" s="175"/>
      <c r="L157" s="175"/>
      <c r="M157" s="175"/>
      <c r="N157" s="175"/>
    </row>
    <row r="158" spans="1:15" x14ac:dyDescent="0.2">
      <c r="O158" s="178"/>
    </row>
    <row r="159" spans="1:15" x14ac:dyDescent="0.2">
      <c r="O159" s="178"/>
    </row>
    <row r="161" spans="1:15" s="178" customFormat="1" x14ac:dyDescent="0.2">
      <c r="A161" s="175"/>
      <c r="B161" s="175"/>
      <c r="C161" s="175"/>
      <c r="D161" s="177"/>
      <c r="E161" s="175"/>
      <c r="F161" s="175"/>
      <c r="G161" s="176"/>
      <c r="H161" s="176"/>
      <c r="I161" s="175"/>
      <c r="J161" s="175"/>
      <c r="K161" s="175"/>
      <c r="L161" s="175"/>
      <c r="M161" s="175"/>
      <c r="N161" s="175"/>
      <c r="O161" s="175"/>
    </row>
    <row r="162" spans="1:15" s="178" customFormat="1" x14ac:dyDescent="0.2">
      <c r="A162" s="175"/>
      <c r="B162" s="175"/>
      <c r="C162" s="175"/>
      <c r="D162" s="177"/>
      <c r="E162" s="175"/>
      <c r="F162" s="175"/>
      <c r="G162" s="176"/>
      <c r="H162" s="176"/>
      <c r="I162" s="175"/>
      <c r="J162" s="175"/>
      <c r="K162" s="175"/>
      <c r="L162" s="175"/>
      <c r="M162" s="175"/>
      <c r="N162" s="175"/>
      <c r="O162" s="175"/>
    </row>
    <row r="163" spans="1:15" s="178" customFormat="1" x14ac:dyDescent="0.2">
      <c r="A163" s="175"/>
      <c r="B163" s="175"/>
      <c r="C163" s="175"/>
      <c r="D163" s="177"/>
      <c r="E163" s="175"/>
      <c r="F163" s="175"/>
      <c r="G163" s="176"/>
      <c r="H163" s="176"/>
      <c r="I163" s="175"/>
      <c r="J163" s="175"/>
      <c r="K163" s="175"/>
      <c r="L163" s="175"/>
      <c r="M163" s="175"/>
      <c r="N163" s="175"/>
    </row>
    <row r="164" spans="1:15" s="178" customFormat="1" x14ac:dyDescent="0.2">
      <c r="A164" s="175"/>
      <c r="B164" s="175"/>
      <c r="C164" s="175"/>
      <c r="D164" s="177"/>
      <c r="E164" s="175"/>
      <c r="F164" s="175"/>
      <c r="G164" s="176"/>
      <c r="H164" s="176"/>
      <c r="I164" s="175"/>
      <c r="J164" s="175"/>
      <c r="K164" s="175"/>
      <c r="L164" s="175"/>
      <c r="M164" s="175"/>
      <c r="N164" s="175"/>
    </row>
    <row r="165" spans="1:15" x14ac:dyDescent="0.2">
      <c r="O165" s="178"/>
    </row>
    <row r="166" spans="1:15" x14ac:dyDescent="0.2">
      <c r="O166" s="178"/>
    </row>
    <row r="168" spans="1:15" s="178" customFormat="1" x14ac:dyDescent="0.2">
      <c r="A168" s="175"/>
      <c r="B168" s="175"/>
      <c r="C168" s="175"/>
      <c r="D168" s="177"/>
      <c r="E168" s="175"/>
      <c r="F168" s="175"/>
      <c r="G168" s="176"/>
      <c r="H168" s="176"/>
      <c r="I168" s="175"/>
      <c r="J168" s="175"/>
      <c r="K168" s="175"/>
      <c r="L168" s="175"/>
      <c r="M168" s="175"/>
      <c r="N168" s="175"/>
      <c r="O168" s="175"/>
    </row>
    <row r="169" spans="1:15" s="178" customFormat="1" x14ac:dyDescent="0.2">
      <c r="A169" s="175"/>
      <c r="B169" s="175"/>
      <c r="C169" s="175"/>
      <c r="D169" s="177"/>
      <c r="E169" s="175"/>
      <c r="F169" s="175"/>
      <c r="G169" s="176"/>
      <c r="H169" s="176"/>
      <c r="I169" s="175"/>
      <c r="J169" s="175"/>
      <c r="K169" s="175"/>
      <c r="L169" s="175"/>
      <c r="M169" s="175"/>
      <c r="N169" s="175"/>
      <c r="O169" s="175"/>
    </row>
    <row r="170" spans="1:15" s="178" customFormat="1" x14ac:dyDescent="0.2">
      <c r="A170" s="175"/>
      <c r="B170" s="175"/>
      <c r="C170" s="175"/>
      <c r="D170" s="177"/>
      <c r="E170" s="175"/>
      <c r="F170" s="175"/>
      <c r="G170" s="176"/>
      <c r="H170" s="176"/>
      <c r="I170" s="175"/>
      <c r="J170" s="175"/>
      <c r="K170" s="175"/>
      <c r="L170" s="175"/>
      <c r="M170" s="175"/>
      <c r="N170" s="175"/>
    </row>
    <row r="171" spans="1:15" s="178" customFormat="1" x14ac:dyDescent="0.2">
      <c r="A171" s="175"/>
      <c r="B171" s="175"/>
      <c r="C171" s="175"/>
      <c r="D171" s="177"/>
      <c r="E171" s="175"/>
      <c r="F171" s="175"/>
      <c r="G171" s="176"/>
      <c r="H171" s="176"/>
      <c r="I171" s="175"/>
      <c r="J171" s="175"/>
      <c r="K171" s="175"/>
      <c r="L171" s="175"/>
      <c r="M171" s="175"/>
      <c r="N171" s="175"/>
    </row>
    <row r="172" spans="1:15" x14ac:dyDescent="0.2">
      <c r="O172" s="178"/>
    </row>
    <row r="173" spans="1:15" x14ac:dyDescent="0.2">
      <c r="O173" s="178"/>
    </row>
    <row r="175" spans="1:15" s="178" customFormat="1" x14ac:dyDescent="0.2">
      <c r="A175" s="175"/>
      <c r="B175" s="175"/>
      <c r="C175" s="175"/>
      <c r="D175" s="177"/>
      <c r="E175" s="175"/>
      <c r="F175" s="175"/>
      <c r="G175" s="176"/>
      <c r="H175" s="176"/>
      <c r="I175" s="175"/>
      <c r="J175" s="175"/>
      <c r="K175" s="175"/>
      <c r="L175" s="175"/>
      <c r="M175" s="175"/>
      <c r="N175" s="175"/>
      <c r="O175" s="175"/>
    </row>
    <row r="176" spans="1:15" s="178" customFormat="1" x14ac:dyDescent="0.2">
      <c r="A176" s="175"/>
      <c r="B176" s="175"/>
      <c r="C176" s="175"/>
      <c r="D176" s="177"/>
      <c r="E176" s="175"/>
      <c r="F176" s="175"/>
      <c r="G176" s="176"/>
      <c r="H176" s="176"/>
      <c r="I176" s="175"/>
      <c r="J176" s="175"/>
      <c r="K176" s="175"/>
      <c r="L176" s="175"/>
      <c r="M176" s="175"/>
      <c r="N176" s="175"/>
      <c r="O176" s="175"/>
    </row>
    <row r="177" spans="1:15" s="178" customFormat="1" x14ac:dyDescent="0.2">
      <c r="A177" s="175"/>
      <c r="B177" s="175"/>
      <c r="C177" s="175"/>
      <c r="D177" s="177"/>
      <c r="E177" s="175"/>
      <c r="F177" s="175"/>
      <c r="G177" s="176"/>
      <c r="H177" s="176"/>
      <c r="I177" s="175"/>
      <c r="J177" s="175"/>
      <c r="K177" s="175"/>
      <c r="L177" s="175"/>
      <c r="M177" s="175"/>
      <c r="N177" s="175"/>
    </row>
    <row r="178" spans="1:15" s="178" customFormat="1" x14ac:dyDescent="0.2">
      <c r="A178" s="175"/>
      <c r="B178" s="175"/>
      <c r="C178" s="175"/>
      <c r="D178" s="177"/>
      <c r="E178" s="175"/>
      <c r="F178" s="175"/>
      <c r="G178" s="176"/>
      <c r="H178" s="176"/>
      <c r="I178" s="175"/>
      <c r="J178" s="175"/>
      <c r="K178" s="175"/>
      <c r="L178" s="175"/>
      <c r="M178" s="175"/>
      <c r="N178" s="175"/>
    </row>
    <row r="182" spans="1:15" s="178" customFormat="1" x14ac:dyDescent="0.2">
      <c r="A182" s="175"/>
      <c r="B182" s="175"/>
      <c r="C182" s="175"/>
      <c r="D182" s="177"/>
      <c r="E182" s="175"/>
      <c r="F182" s="175"/>
      <c r="G182" s="176"/>
      <c r="H182" s="176"/>
      <c r="I182" s="175"/>
      <c r="J182" s="175"/>
      <c r="K182" s="175"/>
      <c r="L182" s="175"/>
      <c r="M182" s="175"/>
      <c r="N182" s="175"/>
    </row>
    <row r="183" spans="1:15" s="178" customFormat="1" x14ac:dyDescent="0.2">
      <c r="A183" s="175"/>
      <c r="B183" s="175"/>
      <c r="C183" s="175"/>
      <c r="D183" s="177"/>
      <c r="E183" s="175"/>
      <c r="F183" s="175"/>
      <c r="G183" s="176"/>
      <c r="H183" s="176"/>
      <c r="I183" s="175"/>
      <c r="J183" s="175"/>
      <c r="K183" s="175"/>
      <c r="L183" s="175"/>
      <c r="M183" s="175"/>
      <c r="N183" s="175"/>
    </row>
    <row r="184" spans="1:15" x14ac:dyDescent="0.2">
      <c r="O184" s="178"/>
    </row>
    <row r="185" spans="1:15" x14ac:dyDescent="0.2">
      <c r="O185" s="178"/>
    </row>
    <row r="186" spans="1:15" x14ac:dyDescent="0.2">
      <c r="O186" s="178"/>
    </row>
    <row r="187" spans="1:15" s="178" customFormat="1" x14ac:dyDescent="0.2">
      <c r="A187" s="175"/>
      <c r="B187" s="175"/>
      <c r="C187" s="175"/>
      <c r="D187" s="177"/>
      <c r="E187" s="175"/>
      <c r="F187" s="175"/>
      <c r="G187" s="176"/>
      <c r="H187" s="176"/>
      <c r="I187" s="175"/>
      <c r="J187" s="175"/>
      <c r="K187" s="175"/>
      <c r="L187" s="175"/>
      <c r="M187" s="175"/>
      <c r="N187" s="175"/>
      <c r="O187" s="175"/>
    </row>
    <row r="188" spans="1:15" s="178" customFormat="1" x14ac:dyDescent="0.2">
      <c r="A188" s="175"/>
      <c r="B188" s="175"/>
      <c r="C188" s="175"/>
      <c r="D188" s="177"/>
      <c r="E188" s="175"/>
      <c r="F188" s="175"/>
      <c r="G188" s="176"/>
      <c r="H188" s="176"/>
      <c r="I188" s="175"/>
      <c r="J188" s="175"/>
      <c r="K188" s="175"/>
      <c r="L188" s="175"/>
      <c r="M188" s="175"/>
      <c r="N188" s="175"/>
      <c r="O188" s="175"/>
    </row>
    <row r="189" spans="1:15" s="178" customFormat="1" x14ac:dyDescent="0.2">
      <c r="A189" s="175"/>
      <c r="B189" s="175"/>
      <c r="C189" s="175"/>
      <c r="D189" s="177"/>
      <c r="E189" s="175"/>
      <c r="F189" s="175"/>
      <c r="G189" s="176"/>
      <c r="H189" s="176"/>
      <c r="I189" s="175"/>
      <c r="J189" s="175"/>
      <c r="K189" s="175"/>
      <c r="L189" s="175"/>
      <c r="M189" s="175"/>
      <c r="N189" s="175"/>
      <c r="O189" s="175"/>
    </row>
    <row r="190" spans="1:15" s="178" customFormat="1" x14ac:dyDescent="0.2">
      <c r="A190" s="175"/>
      <c r="B190" s="175"/>
      <c r="C190" s="175"/>
      <c r="D190" s="177"/>
      <c r="E190" s="175"/>
      <c r="F190" s="175"/>
      <c r="G190" s="176"/>
      <c r="H190" s="176"/>
      <c r="I190" s="175"/>
      <c r="J190" s="175"/>
      <c r="K190" s="175"/>
      <c r="L190" s="175"/>
      <c r="M190" s="175"/>
      <c r="N190" s="175"/>
    </row>
    <row r="191" spans="1:15" s="178" customFormat="1" x14ac:dyDescent="0.2">
      <c r="A191" s="175"/>
      <c r="B191" s="175"/>
      <c r="C191" s="175"/>
      <c r="D191" s="177"/>
      <c r="E191" s="175"/>
      <c r="F191" s="175"/>
      <c r="G191" s="176"/>
      <c r="H191" s="176"/>
      <c r="I191" s="175"/>
      <c r="J191" s="175"/>
      <c r="K191" s="175"/>
      <c r="L191" s="175"/>
      <c r="M191" s="175"/>
      <c r="N191" s="175"/>
    </row>
    <row r="192" spans="1:15" x14ac:dyDescent="0.2">
      <c r="O192" s="178"/>
    </row>
    <row r="195" spans="1:15" s="178" customFormat="1" x14ac:dyDescent="0.2">
      <c r="A195" s="175"/>
      <c r="B195" s="175"/>
      <c r="C195" s="175"/>
      <c r="D195" s="177"/>
      <c r="E195" s="175"/>
      <c r="F195" s="175"/>
      <c r="G195" s="176"/>
      <c r="H195" s="176"/>
      <c r="I195" s="175"/>
      <c r="J195" s="175"/>
      <c r="K195" s="175"/>
      <c r="L195" s="175"/>
      <c r="M195" s="175"/>
      <c r="N195" s="175"/>
      <c r="O195" s="175"/>
    </row>
    <row r="196" spans="1:15" s="178" customFormat="1" x14ac:dyDescent="0.2">
      <c r="A196" s="175"/>
      <c r="B196" s="175"/>
      <c r="C196" s="175"/>
      <c r="D196" s="177"/>
      <c r="E196" s="175"/>
      <c r="F196" s="175"/>
      <c r="G196" s="176"/>
      <c r="H196" s="176"/>
      <c r="I196" s="175"/>
      <c r="J196" s="175"/>
      <c r="K196" s="175"/>
      <c r="L196" s="175"/>
      <c r="M196" s="175"/>
      <c r="N196" s="175"/>
    </row>
    <row r="197" spans="1:15" s="178" customFormat="1" x14ac:dyDescent="0.2">
      <c r="A197" s="175"/>
      <c r="B197" s="175"/>
      <c r="C197" s="175"/>
      <c r="D197" s="177"/>
      <c r="E197" s="175"/>
      <c r="F197" s="175"/>
      <c r="G197" s="176"/>
      <c r="H197" s="176"/>
      <c r="I197" s="175"/>
      <c r="J197" s="175"/>
      <c r="K197" s="175"/>
      <c r="L197" s="175"/>
      <c r="M197" s="175"/>
      <c r="N197" s="175"/>
    </row>
    <row r="198" spans="1:15" x14ac:dyDescent="0.2">
      <c r="O198" s="178"/>
    </row>
    <row r="199" spans="1:15" x14ac:dyDescent="0.2">
      <c r="O199" s="178"/>
    </row>
    <row r="201" spans="1:15" s="178" customFormat="1" x14ac:dyDescent="0.2">
      <c r="A201" s="175"/>
      <c r="B201" s="175"/>
      <c r="C201" s="175"/>
      <c r="D201" s="177"/>
      <c r="E201" s="175"/>
      <c r="F201" s="175"/>
      <c r="G201" s="176"/>
      <c r="H201" s="176"/>
      <c r="I201" s="175"/>
      <c r="J201" s="175"/>
      <c r="K201" s="175"/>
      <c r="L201" s="175"/>
      <c r="M201" s="175"/>
      <c r="N201" s="175"/>
      <c r="O201" s="175"/>
    </row>
    <row r="202" spans="1:15" s="178" customFormat="1" x14ac:dyDescent="0.2">
      <c r="A202" s="175"/>
      <c r="B202" s="175"/>
      <c r="C202" s="175"/>
      <c r="D202" s="177"/>
      <c r="E202" s="175"/>
      <c r="F202" s="175"/>
      <c r="G202" s="176"/>
      <c r="H202" s="176"/>
      <c r="I202" s="175"/>
      <c r="J202" s="175"/>
      <c r="K202" s="175"/>
      <c r="L202" s="175"/>
      <c r="M202" s="175"/>
      <c r="N202" s="175"/>
      <c r="O202" s="175"/>
    </row>
    <row r="203" spans="1:15" s="178" customFormat="1" x14ac:dyDescent="0.2">
      <c r="A203" s="175"/>
      <c r="B203" s="175"/>
      <c r="C203" s="175"/>
      <c r="D203" s="177"/>
      <c r="E203" s="175"/>
      <c r="F203" s="175"/>
      <c r="G203" s="176"/>
      <c r="H203" s="176"/>
      <c r="I203" s="175"/>
      <c r="J203" s="175"/>
      <c r="K203" s="175"/>
      <c r="L203" s="175"/>
      <c r="M203" s="175"/>
      <c r="N203" s="175"/>
    </row>
    <row r="204" spans="1:15" s="178" customFormat="1" x14ac:dyDescent="0.2">
      <c r="A204" s="175"/>
      <c r="B204" s="175"/>
      <c r="C204" s="175"/>
      <c r="D204" s="177"/>
      <c r="E204" s="175"/>
      <c r="F204" s="175"/>
      <c r="G204" s="176"/>
      <c r="H204" s="176"/>
      <c r="I204" s="175"/>
      <c r="J204" s="175"/>
      <c r="K204" s="175"/>
      <c r="L204" s="175"/>
      <c r="M204" s="175"/>
      <c r="N204" s="175"/>
    </row>
    <row r="205" spans="1:15" x14ac:dyDescent="0.2">
      <c r="O205" s="178"/>
    </row>
    <row r="206" spans="1:15" x14ac:dyDescent="0.2">
      <c r="O206" s="178"/>
    </row>
    <row r="207" spans="1:15" x14ac:dyDescent="0.2">
      <c r="O207" s="178"/>
    </row>
    <row r="208" spans="1:15" s="178" customFormat="1" x14ac:dyDescent="0.2">
      <c r="A208" s="175"/>
      <c r="B208" s="175"/>
      <c r="C208" s="175"/>
      <c r="D208" s="177"/>
      <c r="E208" s="175"/>
      <c r="F208" s="175"/>
      <c r="G208" s="176"/>
      <c r="H208" s="176"/>
      <c r="I208" s="175"/>
      <c r="J208" s="175"/>
      <c r="K208" s="175"/>
      <c r="L208" s="175"/>
      <c r="M208" s="175"/>
      <c r="N208" s="175"/>
      <c r="O208" s="175"/>
    </row>
    <row r="209" spans="1:15" s="178" customFormat="1" x14ac:dyDescent="0.2">
      <c r="A209" s="175"/>
      <c r="B209" s="175"/>
      <c r="C209" s="175"/>
      <c r="D209" s="177"/>
      <c r="E209" s="175"/>
      <c r="F209" s="175"/>
      <c r="G209" s="176"/>
      <c r="H209" s="176"/>
      <c r="I209" s="175"/>
      <c r="J209" s="175"/>
      <c r="K209" s="175"/>
      <c r="L209" s="175"/>
      <c r="M209" s="175"/>
      <c r="N209" s="175"/>
      <c r="O209" s="175"/>
    </row>
    <row r="210" spans="1:15" s="178" customFormat="1" x14ac:dyDescent="0.2">
      <c r="A210" s="175"/>
      <c r="B210" s="175"/>
      <c r="C210" s="175"/>
      <c r="D210" s="177"/>
      <c r="E210" s="175"/>
      <c r="F210" s="175"/>
      <c r="G210" s="176"/>
      <c r="H210" s="176"/>
      <c r="I210" s="175"/>
      <c r="J210" s="175"/>
      <c r="K210" s="175"/>
      <c r="L210" s="175"/>
      <c r="M210" s="175"/>
      <c r="N210" s="175"/>
      <c r="O210" s="175"/>
    </row>
    <row r="211" spans="1:15" s="178" customFormat="1" x14ac:dyDescent="0.2">
      <c r="A211" s="175"/>
      <c r="B211" s="175"/>
      <c r="C211" s="175"/>
      <c r="D211" s="177"/>
      <c r="E211" s="175"/>
      <c r="F211" s="175"/>
      <c r="G211" s="176"/>
      <c r="H211" s="176"/>
      <c r="I211" s="175"/>
      <c r="J211" s="175"/>
      <c r="K211" s="175"/>
      <c r="L211" s="175"/>
      <c r="M211" s="175"/>
      <c r="N211" s="175"/>
    </row>
    <row r="212" spans="1:15" s="178" customFormat="1" x14ac:dyDescent="0.2">
      <c r="A212" s="175"/>
      <c r="B212" s="175"/>
      <c r="C212" s="175"/>
      <c r="D212" s="177"/>
      <c r="E212" s="175"/>
      <c r="F212" s="175"/>
      <c r="G212" s="176"/>
      <c r="H212" s="176"/>
      <c r="I212" s="175"/>
      <c r="J212" s="175"/>
      <c r="K212" s="175"/>
      <c r="L212" s="175"/>
      <c r="M212" s="175"/>
      <c r="N212" s="175"/>
    </row>
    <row r="216" spans="1:15" s="178" customFormat="1" x14ac:dyDescent="0.2">
      <c r="A216" s="175"/>
      <c r="B216" s="175"/>
      <c r="C216" s="175"/>
      <c r="D216" s="177"/>
      <c r="E216" s="175"/>
      <c r="F216" s="175"/>
      <c r="G216" s="176"/>
      <c r="H216" s="176"/>
      <c r="I216" s="175"/>
      <c r="J216" s="175"/>
      <c r="K216" s="175"/>
      <c r="L216" s="175"/>
      <c r="M216" s="175"/>
      <c r="N216" s="175"/>
    </row>
    <row r="217" spans="1:15" s="178" customFormat="1" x14ac:dyDescent="0.2">
      <c r="A217" s="175"/>
      <c r="B217" s="175"/>
      <c r="C217" s="175"/>
      <c r="D217" s="177"/>
      <c r="E217" s="175"/>
      <c r="F217" s="175"/>
      <c r="G217" s="176"/>
      <c r="H217" s="176"/>
      <c r="I217" s="175"/>
      <c r="J217" s="175"/>
      <c r="K217" s="175"/>
      <c r="L217" s="175"/>
      <c r="M217" s="175"/>
      <c r="N217" s="175"/>
    </row>
    <row r="221" spans="1:15" s="178" customFormat="1" x14ac:dyDescent="0.2">
      <c r="A221" s="175"/>
      <c r="B221" s="175"/>
      <c r="C221" s="175"/>
      <c r="D221" s="177"/>
      <c r="E221" s="175"/>
      <c r="F221" s="175"/>
      <c r="G221" s="176"/>
      <c r="H221" s="176"/>
      <c r="I221" s="175"/>
      <c r="J221" s="175"/>
      <c r="K221" s="175"/>
      <c r="L221" s="175"/>
      <c r="M221" s="175"/>
      <c r="N221" s="175"/>
    </row>
    <row r="222" spans="1:15" s="178" customFormat="1" x14ac:dyDescent="0.2">
      <c r="A222" s="175"/>
      <c r="B222" s="175"/>
      <c r="C222" s="175"/>
      <c r="D222" s="177"/>
      <c r="E222" s="175"/>
      <c r="F222" s="175"/>
      <c r="G222" s="176"/>
      <c r="H222" s="176"/>
      <c r="I222" s="175"/>
      <c r="J222" s="175"/>
      <c r="K222" s="175"/>
      <c r="L222" s="175"/>
      <c r="M222" s="175"/>
      <c r="N222" s="175"/>
    </row>
    <row r="223" spans="1:15" x14ac:dyDescent="0.2">
      <c r="O223" s="178"/>
    </row>
    <row r="224" spans="1:15" x14ac:dyDescent="0.2">
      <c r="O224" s="178"/>
    </row>
    <row r="226" spans="1:15" s="178" customFormat="1" x14ac:dyDescent="0.2">
      <c r="A226" s="175"/>
      <c r="B226" s="175"/>
      <c r="C226" s="175"/>
      <c r="D226" s="177"/>
      <c r="E226" s="175"/>
      <c r="F226" s="175"/>
      <c r="G226" s="176"/>
      <c r="H226" s="176"/>
      <c r="I226" s="175"/>
      <c r="J226" s="175"/>
      <c r="K226" s="175"/>
      <c r="L226" s="175"/>
      <c r="M226" s="175"/>
      <c r="N226" s="175"/>
      <c r="O226" s="175"/>
    </row>
    <row r="227" spans="1:15" s="178" customFormat="1" x14ac:dyDescent="0.2">
      <c r="A227" s="175"/>
      <c r="B227" s="175"/>
      <c r="C227" s="175"/>
      <c r="D227" s="177"/>
      <c r="E227" s="175"/>
      <c r="F227" s="175"/>
      <c r="G227" s="176"/>
      <c r="H227" s="176"/>
      <c r="I227" s="175"/>
      <c r="J227" s="175"/>
      <c r="K227" s="175"/>
      <c r="L227" s="175"/>
      <c r="M227" s="175"/>
      <c r="N227" s="175"/>
      <c r="O227" s="175"/>
    </row>
    <row r="228" spans="1:15" s="178" customFormat="1" x14ac:dyDescent="0.2">
      <c r="A228" s="175"/>
      <c r="B228" s="175"/>
      <c r="C228" s="175"/>
      <c r="D228" s="177"/>
      <c r="E228" s="175"/>
      <c r="F228" s="175"/>
      <c r="G228" s="176"/>
      <c r="H228" s="176"/>
      <c r="I228" s="175"/>
      <c r="J228" s="175"/>
      <c r="K228" s="175"/>
      <c r="L228" s="175"/>
      <c r="M228" s="175"/>
      <c r="N228" s="175"/>
    </row>
    <row r="229" spans="1:15" s="178" customFormat="1" x14ac:dyDescent="0.2">
      <c r="A229" s="175"/>
      <c r="B229" s="175"/>
      <c r="C229" s="175"/>
      <c r="D229" s="177"/>
      <c r="E229" s="175"/>
      <c r="F229" s="175"/>
      <c r="G229" s="176"/>
      <c r="H229" s="176"/>
      <c r="I229" s="175"/>
      <c r="J229" s="175"/>
      <c r="K229" s="175"/>
      <c r="L229" s="175"/>
      <c r="M229" s="175"/>
      <c r="N229" s="175"/>
    </row>
    <row r="230" spans="1:15" x14ac:dyDescent="0.2">
      <c r="O230" s="178"/>
    </row>
    <row r="231" spans="1:15" x14ac:dyDescent="0.2">
      <c r="O231" s="178"/>
    </row>
    <row r="233" spans="1:15" s="178" customFormat="1" x14ac:dyDescent="0.2">
      <c r="A233" s="175"/>
      <c r="B233" s="175"/>
      <c r="C233" s="175"/>
      <c r="D233" s="177"/>
      <c r="E233" s="175"/>
      <c r="F233" s="175"/>
      <c r="G233" s="176"/>
      <c r="H233" s="176"/>
      <c r="I233" s="175"/>
      <c r="J233" s="175"/>
      <c r="K233" s="175"/>
      <c r="L233" s="175"/>
      <c r="M233" s="175"/>
      <c r="N233" s="175"/>
      <c r="O233" s="175"/>
    </row>
    <row r="234" spans="1:15" s="178" customFormat="1" x14ac:dyDescent="0.2">
      <c r="A234" s="175"/>
      <c r="B234" s="175"/>
      <c r="C234" s="175"/>
      <c r="D234" s="177"/>
      <c r="E234" s="175"/>
      <c r="F234" s="175"/>
      <c r="G234" s="176"/>
      <c r="H234" s="176"/>
      <c r="I234" s="175"/>
      <c r="J234" s="175"/>
      <c r="K234" s="175"/>
      <c r="L234" s="175"/>
      <c r="M234" s="175"/>
      <c r="N234" s="175"/>
      <c r="O234" s="175"/>
    </row>
    <row r="235" spans="1:15" s="178" customFormat="1" x14ac:dyDescent="0.2">
      <c r="A235" s="175"/>
      <c r="B235" s="175"/>
      <c r="C235" s="175"/>
      <c r="D235" s="177"/>
      <c r="E235" s="175"/>
      <c r="F235" s="175"/>
      <c r="G235" s="176"/>
      <c r="H235" s="176"/>
      <c r="I235" s="175"/>
      <c r="J235" s="175"/>
      <c r="K235" s="175"/>
      <c r="L235" s="175"/>
      <c r="M235" s="175"/>
      <c r="N235" s="175"/>
    </row>
    <row r="236" spans="1:15" s="178" customFormat="1" x14ac:dyDescent="0.2">
      <c r="A236" s="175"/>
      <c r="B236" s="175"/>
      <c r="C236" s="175"/>
      <c r="D236" s="177"/>
      <c r="E236" s="175"/>
      <c r="F236" s="175"/>
      <c r="G236" s="176"/>
      <c r="H236" s="176"/>
      <c r="I236" s="175"/>
      <c r="J236" s="175"/>
      <c r="K236" s="175"/>
      <c r="L236" s="175"/>
      <c r="M236" s="175"/>
      <c r="N236" s="175"/>
    </row>
    <row r="237" spans="1:15" x14ac:dyDescent="0.2">
      <c r="O237" s="178"/>
    </row>
    <row r="240" spans="1:15" s="178" customFormat="1" x14ac:dyDescent="0.2">
      <c r="A240" s="175"/>
      <c r="B240" s="175"/>
      <c r="C240" s="175"/>
      <c r="D240" s="177"/>
      <c r="E240" s="175"/>
      <c r="F240" s="175"/>
      <c r="G240" s="176"/>
      <c r="H240" s="176"/>
      <c r="I240" s="175"/>
      <c r="J240" s="175"/>
      <c r="K240" s="175"/>
      <c r="L240" s="175"/>
      <c r="M240" s="175"/>
      <c r="N240" s="175"/>
      <c r="O240" s="175"/>
    </row>
    <row r="241" spans="1:15" s="178" customFormat="1" x14ac:dyDescent="0.2">
      <c r="A241" s="175"/>
      <c r="B241" s="175"/>
      <c r="C241" s="175"/>
      <c r="D241" s="177"/>
      <c r="E241" s="175"/>
      <c r="F241" s="175"/>
      <c r="G241" s="176"/>
      <c r="H241" s="176"/>
      <c r="I241" s="175"/>
      <c r="J241" s="175"/>
      <c r="K241" s="175"/>
      <c r="L241" s="175"/>
      <c r="M241" s="175"/>
      <c r="N241" s="175"/>
    </row>
    <row r="242" spans="1:15" s="178" customFormat="1" x14ac:dyDescent="0.2">
      <c r="A242" s="175"/>
      <c r="B242" s="175"/>
      <c r="C242" s="175"/>
      <c r="D242" s="177"/>
      <c r="E242" s="175"/>
      <c r="F242" s="175"/>
      <c r="G242" s="176"/>
      <c r="H242" s="176"/>
      <c r="I242" s="175"/>
      <c r="J242" s="175"/>
      <c r="K242" s="175"/>
      <c r="L242" s="175"/>
      <c r="M242" s="175"/>
      <c r="N242" s="175"/>
    </row>
    <row r="243" spans="1:15" x14ac:dyDescent="0.2">
      <c r="O243" s="178"/>
    </row>
    <row r="246" spans="1:15" s="178" customFormat="1" x14ac:dyDescent="0.2">
      <c r="A246" s="175"/>
      <c r="B246" s="175"/>
      <c r="C246" s="175"/>
      <c r="D246" s="177"/>
      <c r="E246" s="175"/>
      <c r="F246" s="175"/>
      <c r="G246" s="176"/>
      <c r="H246" s="176"/>
      <c r="I246" s="175"/>
      <c r="J246" s="175"/>
      <c r="K246" s="175"/>
      <c r="L246" s="175"/>
      <c r="M246" s="175"/>
      <c r="N246" s="175"/>
      <c r="O246" s="175"/>
    </row>
    <row r="247" spans="1:15" s="178" customFormat="1" x14ac:dyDescent="0.2">
      <c r="A247" s="175"/>
      <c r="B247" s="175"/>
      <c r="C247" s="175"/>
      <c r="D247" s="177"/>
      <c r="E247" s="175"/>
      <c r="F247" s="175"/>
      <c r="G247" s="176"/>
      <c r="H247" s="176"/>
      <c r="I247" s="175"/>
      <c r="J247" s="175"/>
      <c r="K247" s="175"/>
      <c r="L247" s="175"/>
      <c r="M247" s="175"/>
      <c r="N247" s="175"/>
    </row>
    <row r="248" spans="1:15" s="178" customFormat="1" x14ac:dyDescent="0.2">
      <c r="A248" s="175"/>
      <c r="B248" s="175"/>
      <c r="C248" s="175"/>
      <c r="D248" s="177"/>
      <c r="E248" s="175"/>
      <c r="F248" s="175"/>
      <c r="G248" s="176"/>
      <c r="H248" s="176"/>
      <c r="I248" s="175"/>
      <c r="J248" s="175"/>
      <c r="K248" s="175"/>
      <c r="L248" s="175"/>
      <c r="M248" s="175"/>
      <c r="N248" s="175"/>
    </row>
    <row r="249" spans="1:15" x14ac:dyDescent="0.2">
      <c r="O249" s="178"/>
    </row>
    <row r="252" spans="1:15" s="178" customFormat="1" x14ac:dyDescent="0.2">
      <c r="A252" s="175"/>
      <c r="B252" s="175"/>
      <c r="C252" s="175"/>
      <c r="D252" s="177"/>
      <c r="E252" s="175"/>
      <c r="F252" s="175"/>
      <c r="G252" s="176"/>
      <c r="H252" s="176"/>
      <c r="I252" s="175"/>
      <c r="J252" s="175"/>
      <c r="K252" s="175"/>
      <c r="L252" s="175"/>
      <c r="M252" s="175"/>
      <c r="N252" s="175"/>
      <c r="O252" s="175"/>
    </row>
    <row r="253" spans="1:15" s="178" customFormat="1" x14ac:dyDescent="0.2">
      <c r="A253" s="175"/>
      <c r="B253" s="175"/>
      <c r="C253" s="175"/>
      <c r="D253" s="177"/>
      <c r="E253" s="175"/>
      <c r="F253" s="175"/>
      <c r="G253" s="176"/>
      <c r="H253" s="176"/>
      <c r="I253" s="175"/>
      <c r="J253" s="175"/>
      <c r="K253" s="175"/>
      <c r="L253" s="175"/>
      <c r="M253" s="175"/>
      <c r="N253" s="175"/>
    </row>
    <row r="254" spans="1:15" s="178" customFormat="1" x14ac:dyDescent="0.2">
      <c r="A254" s="175"/>
      <c r="B254" s="175"/>
      <c r="C254" s="175"/>
      <c r="D254" s="177"/>
      <c r="E254" s="175"/>
      <c r="F254" s="175"/>
      <c r="G254" s="176"/>
      <c r="H254" s="176"/>
      <c r="I254" s="175"/>
      <c r="J254" s="175"/>
      <c r="K254" s="175"/>
      <c r="L254" s="175"/>
      <c r="M254" s="175"/>
      <c r="N254" s="175"/>
    </row>
    <row r="255" spans="1:15" x14ac:dyDescent="0.2">
      <c r="O255" s="178"/>
    </row>
    <row r="256" spans="1:15" x14ac:dyDescent="0.2">
      <c r="O256" s="178"/>
    </row>
    <row r="257" spans="1:15" x14ac:dyDescent="0.2">
      <c r="O257" s="178"/>
    </row>
    <row r="258" spans="1:15" s="178" customFormat="1" x14ac:dyDescent="0.2">
      <c r="A258" s="175"/>
      <c r="B258" s="175"/>
      <c r="C258" s="175"/>
      <c r="D258" s="177"/>
      <c r="E258" s="175"/>
      <c r="F258" s="175"/>
      <c r="G258" s="176"/>
      <c r="H258" s="176"/>
      <c r="I258" s="175"/>
      <c r="J258" s="175"/>
      <c r="K258" s="175"/>
      <c r="L258" s="175"/>
      <c r="M258" s="175"/>
      <c r="N258" s="175"/>
    </row>
    <row r="259" spans="1:15" s="178" customFormat="1" x14ac:dyDescent="0.2">
      <c r="A259" s="175"/>
      <c r="B259" s="175"/>
      <c r="C259" s="175"/>
      <c r="D259" s="177"/>
      <c r="E259" s="175"/>
      <c r="F259" s="175"/>
      <c r="G259" s="176"/>
      <c r="H259" s="176"/>
      <c r="I259" s="175"/>
      <c r="J259" s="175"/>
      <c r="K259" s="175"/>
      <c r="L259" s="175"/>
      <c r="M259" s="175"/>
      <c r="N259" s="175"/>
    </row>
    <row r="260" spans="1:15" s="178" customFormat="1" x14ac:dyDescent="0.2">
      <c r="A260" s="175"/>
      <c r="B260" s="175"/>
      <c r="C260" s="175"/>
      <c r="D260" s="177"/>
      <c r="E260" s="175"/>
      <c r="F260" s="175"/>
      <c r="G260" s="176"/>
      <c r="H260" s="176"/>
      <c r="I260" s="175"/>
      <c r="J260" s="175"/>
      <c r="K260" s="175"/>
      <c r="L260" s="175"/>
      <c r="M260" s="175"/>
      <c r="N260" s="175"/>
      <c r="O260" s="175"/>
    </row>
    <row r="261" spans="1:15" s="178" customFormat="1" x14ac:dyDescent="0.2">
      <c r="A261" s="175"/>
      <c r="B261" s="175"/>
      <c r="C261" s="175"/>
      <c r="D261" s="177"/>
      <c r="E261" s="175"/>
      <c r="F261" s="175"/>
      <c r="G261" s="176"/>
      <c r="H261" s="176"/>
      <c r="I261" s="175"/>
      <c r="J261" s="175"/>
      <c r="K261" s="175"/>
      <c r="L261" s="175"/>
      <c r="M261" s="175"/>
      <c r="N261" s="175"/>
      <c r="O261" s="175"/>
    </row>
    <row r="262" spans="1:15" s="178" customFormat="1" x14ac:dyDescent="0.2">
      <c r="A262" s="175"/>
      <c r="B262" s="175"/>
      <c r="C262" s="175"/>
      <c r="D262" s="177"/>
      <c r="E262" s="175"/>
      <c r="F262" s="175"/>
      <c r="G262" s="176"/>
      <c r="H262" s="176"/>
      <c r="I262" s="175"/>
      <c r="J262" s="175"/>
      <c r="K262" s="175"/>
      <c r="L262" s="175"/>
      <c r="M262" s="175"/>
      <c r="N262" s="175"/>
      <c r="O262" s="175"/>
    </row>
    <row r="263" spans="1:15" s="178" customFormat="1" x14ac:dyDescent="0.2">
      <c r="A263" s="175"/>
      <c r="B263" s="175"/>
      <c r="C263" s="175"/>
      <c r="D263" s="177"/>
      <c r="E263" s="175"/>
      <c r="F263" s="175"/>
      <c r="G263" s="176"/>
      <c r="H263" s="176"/>
      <c r="I263" s="175"/>
      <c r="J263" s="175"/>
      <c r="K263" s="175"/>
      <c r="L263" s="175"/>
      <c r="M263" s="175"/>
      <c r="N263" s="175"/>
    </row>
    <row r="264" spans="1:15" s="178" customFormat="1" x14ac:dyDescent="0.2">
      <c r="A264" s="175"/>
      <c r="B264" s="175"/>
      <c r="C264" s="175"/>
      <c r="D264" s="177"/>
      <c r="E264" s="175"/>
      <c r="F264" s="175"/>
      <c r="G264" s="176"/>
      <c r="H264" s="176"/>
      <c r="I264" s="175"/>
      <c r="J264" s="175"/>
      <c r="K264" s="175"/>
      <c r="L264" s="175"/>
      <c r="M264" s="175"/>
      <c r="N264" s="175"/>
      <c r="O264" s="175"/>
    </row>
    <row r="268" spans="1:15" s="178" customFormat="1" x14ac:dyDescent="0.2">
      <c r="A268" s="175"/>
      <c r="B268" s="175"/>
      <c r="C268" s="175"/>
      <c r="D268" s="177"/>
      <c r="E268" s="175"/>
      <c r="F268" s="175"/>
      <c r="G268" s="176"/>
      <c r="H268" s="176"/>
      <c r="I268" s="175"/>
      <c r="J268" s="175"/>
      <c r="K268" s="175"/>
      <c r="L268" s="175"/>
      <c r="M268" s="175"/>
      <c r="N268" s="175"/>
      <c r="O268" s="175"/>
    </row>
    <row r="273" spans="1:15" x14ac:dyDescent="0.2">
      <c r="O273" s="178"/>
    </row>
    <row r="274" spans="1:15" x14ac:dyDescent="0.2">
      <c r="O274" s="178"/>
    </row>
    <row r="278" spans="1:15" s="178" customFormat="1" x14ac:dyDescent="0.2">
      <c r="A278" s="175"/>
      <c r="B278" s="175"/>
      <c r="C278" s="175"/>
      <c r="D278" s="177"/>
      <c r="E278" s="175"/>
      <c r="F278" s="175"/>
      <c r="G278" s="176"/>
      <c r="H278" s="176"/>
      <c r="I278" s="175"/>
      <c r="J278" s="175"/>
      <c r="K278" s="175"/>
      <c r="L278" s="175"/>
      <c r="M278" s="175"/>
      <c r="N278" s="175"/>
      <c r="O278" s="175"/>
    </row>
    <row r="279" spans="1:15" s="178" customFormat="1" x14ac:dyDescent="0.2">
      <c r="A279" s="175"/>
      <c r="B279" s="175"/>
      <c r="C279" s="175"/>
      <c r="D279" s="177"/>
      <c r="E279" s="175"/>
      <c r="F279" s="175"/>
      <c r="G279" s="176"/>
      <c r="H279" s="176"/>
      <c r="I279" s="175"/>
      <c r="J279" s="175"/>
      <c r="K279" s="175"/>
      <c r="L279" s="175"/>
      <c r="M279" s="175"/>
      <c r="N279" s="175"/>
    </row>
    <row r="283" spans="1:15" x14ac:dyDescent="0.2">
      <c r="O283" s="178"/>
    </row>
    <row r="284" spans="1:15" s="178" customFormat="1" x14ac:dyDescent="0.2">
      <c r="A284" s="175"/>
      <c r="B284" s="175"/>
      <c r="C284" s="175"/>
      <c r="D284" s="177"/>
      <c r="E284" s="175"/>
      <c r="F284" s="175"/>
      <c r="G284" s="176"/>
      <c r="H284" s="176"/>
      <c r="I284" s="175"/>
      <c r="J284" s="175"/>
      <c r="K284" s="175"/>
      <c r="L284" s="175"/>
      <c r="M284" s="175"/>
      <c r="N284" s="175"/>
    </row>
    <row r="285" spans="1:15" x14ac:dyDescent="0.2">
      <c r="O285" s="178"/>
    </row>
    <row r="288" spans="1:15" s="178" customFormat="1" x14ac:dyDescent="0.2">
      <c r="A288" s="175"/>
      <c r="B288" s="175"/>
      <c r="C288" s="175"/>
      <c r="D288" s="177"/>
      <c r="E288" s="175"/>
      <c r="F288" s="175"/>
      <c r="G288" s="176"/>
      <c r="H288" s="176"/>
      <c r="I288" s="175"/>
      <c r="J288" s="175"/>
      <c r="K288" s="175"/>
      <c r="L288" s="175"/>
      <c r="M288" s="175"/>
      <c r="N288" s="175"/>
      <c r="O288" s="175"/>
    </row>
    <row r="289" spans="1:15" s="178" customFormat="1" x14ac:dyDescent="0.2">
      <c r="A289" s="175"/>
      <c r="B289" s="175"/>
      <c r="C289" s="175"/>
      <c r="D289" s="177"/>
      <c r="E289" s="175"/>
      <c r="F289" s="175"/>
      <c r="G289" s="176"/>
      <c r="H289" s="176"/>
      <c r="I289" s="175"/>
      <c r="J289" s="175"/>
      <c r="K289" s="175"/>
      <c r="L289" s="175"/>
      <c r="M289" s="175"/>
      <c r="N289" s="175"/>
      <c r="O289" s="175"/>
    </row>
    <row r="290" spans="1:15" s="178" customFormat="1" x14ac:dyDescent="0.2">
      <c r="A290" s="175"/>
      <c r="B290" s="175"/>
      <c r="C290" s="175"/>
      <c r="D290" s="177"/>
      <c r="E290" s="175"/>
      <c r="F290" s="175"/>
      <c r="G290" s="176"/>
      <c r="H290" s="176"/>
      <c r="I290" s="175"/>
      <c r="J290" s="175"/>
      <c r="K290" s="175"/>
      <c r="L290" s="175"/>
      <c r="M290" s="175"/>
      <c r="N290" s="175"/>
      <c r="O290" s="175"/>
    </row>
  </sheetData>
  <autoFilter ref="C6:H33"/>
  <mergeCells count="1">
    <mergeCell ref="C2:F2"/>
  </mergeCells>
  <printOptions horizontalCentered="1"/>
  <pageMargins left="0.25" right="0.25" top="0.75" bottom="0.75" header="0.3" footer="0.3"/>
  <pageSetup paperSize="9" scale="7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10"/>
  <sheetViews>
    <sheetView showGridLines="0" zoomScale="85" zoomScaleNormal="85" workbookViewId="0">
      <pane ySplit="8" topLeftCell="A72" activePane="bottomLeft" state="frozen"/>
      <selection activeCell="H112" sqref="H112"/>
      <selection pane="bottomLeft" activeCell="B71" sqref="B71"/>
    </sheetView>
  </sheetViews>
  <sheetFormatPr defaultRowHeight="12.75" x14ac:dyDescent="0.2"/>
  <cols>
    <col min="1" max="1" width="2" style="47" customWidth="1"/>
    <col min="2" max="2" width="13.5" style="47" customWidth="1"/>
    <col min="3" max="3" width="17.1640625" style="47" customWidth="1"/>
    <col min="4" max="4" width="19.83203125" style="47" customWidth="1"/>
    <col min="5" max="5" width="20.1640625" style="47" hidden="1" customWidth="1"/>
    <col min="6" max="6" width="73" style="49" customWidth="1"/>
    <col min="7" max="7" width="7.83203125" style="47" customWidth="1"/>
    <col min="8" max="8" width="11.83203125" style="47" customWidth="1"/>
    <col min="9" max="9" width="10.83203125" style="47" customWidth="1"/>
    <col min="10" max="10" width="14" style="47" customWidth="1"/>
    <col min="11" max="11" width="2" style="47" customWidth="1"/>
    <col min="12" max="12" width="10.83203125" style="47" hidden="1" customWidth="1"/>
    <col min="13" max="13" width="14" style="47" hidden="1" customWidth="1"/>
    <col min="14" max="14" width="2" style="47" hidden="1" customWidth="1"/>
    <col min="15" max="15" width="10.83203125" style="47" hidden="1" customWidth="1"/>
    <col min="16" max="16" width="14" style="47" hidden="1" customWidth="1"/>
    <col min="17" max="17" width="2" style="47" customWidth="1"/>
    <col min="18" max="18" width="10.83203125" style="47" customWidth="1"/>
    <col min="19" max="19" width="14" style="47" customWidth="1"/>
    <col min="20" max="20" width="2" style="47" customWidth="1"/>
    <col min="21" max="21" width="10.83203125" style="47" customWidth="1"/>
    <col min="22" max="22" width="14" style="47" customWidth="1"/>
    <col min="23" max="23" width="2" style="47" customWidth="1"/>
    <col min="24" max="24" width="10.83203125" style="47" customWidth="1"/>
    <col min="25" max="25" width="0.1640625" style="47" customWidth="1"/>
    <col min="26" max="16384" width="9.33203125" style="47"/>
  </cols>
  <sheetData>
    <row r="1" spans="2:25" x14ac:dyDescent="0.2">
      <c r="E1" s="48"/>
      <c r="L1" s="48"/>
      <c r="M1" s="48"/>
      <c r="N1" s="48"/>
      <c r="O1" s="48"/>
      <c r="P1" s="48"/>
    </row>
    <row r="2" spans="2:25" ht="19.5" customHeight="1" x14ac:dyDescent="0.2">
      <c r="I2" s="210" t="s">
        <v>390</v>
      </c>
      <c r="J2" s="211"/>
    </row>
    <row r="3" spans="2:25" ht="19.5" customHeight="1" x14ac:dyDescent="0.2">
      <c r="I3" s="166"/>
      <c r="J3" s="165"/>
    </row>
    <row r="4" spans="2:25" ht="27.75" customHeight="1" x14ac:dyDescent="0.2">
      <c r="B4" s="50"/>
      <c r="C4" s="51"/>
      <c r="D4" s="51"/>
      <c r="E4" s="51"/>
      <c r="F4" s="52"/>
      <c r="G4" s="53"/>
      <c r="H4" s="212" t="s">
        <v>391</v>
      </c>
      <c r="I4" s="213"/>
      <c r="J4" s="21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5"/>
    </row>
    <row r="5" spans="2:25" ht="38.25" customHeight="1" x14ac:dyDescent="0.2">
      <c r="B5" s="56"/>
      <c r="C5" s="57"/>
      <c r="D5" s="57"/>
      <c r="E5" s="57"/>
      <c r="F5" s="58"/>
      <c r="G5" s="59"/>
      <c r="H5" s="162" t="s">
        <v>392</v>
      </c>
      <c r="I5" s="164">
        <v>1.25</v>
      </c>
      <c r="J5" s="163"/>
      <c r="L5" s="215" t="s">
        <v>393</v>
      </c>
      <c r="M5" s="216"/>
      <c r="O5" s="215" t="s">
        <v>394</v>
      </c>
      <c r="P5" s="216"/>
      <c r="R5" s="217" t="s">
        <v>665</v>
      </c>
      <c r="S5" s="218"/>
      <c r="T5" s="60"/>
      <c r="U5" s="217" t="s">
        <v>664</v>
      </c>
      <c r="V5" s="218"/>
      <c r="X5" s="217" t="s">
        <v>397</v>
      </c>
      <c r="Y5" s="219"/>
    </row>
    <row r="6" spans="2:25" ht="13.5" x14ac:dyDescent="0.2">
      <c r="B6" s="61" t="s">
        <v>398</v>
      </c>
      <c r="C6" s="62" t="s">
        <v>399</v>
      </c>
      <c r="D6" s="63"/>
      <c r="E6" s="63"/>
      <c r="F6" s="64"/>
      <c r="G6" s="63"/>
      <c r="H6" s="65"/>
      <c r="I6" s="62"/>
      <c r="J6" s="65"/>
      <c r="L6" s="220" t="s">
        <v>400</v>
      </c>
      <c r="M6" s="221"/>
      <c r="O6" s="220" t="s">
        <v>401</v>
      </c>
      <c r="P6" s="221"/>
      <c r="R6" s="220"/>
      <c r="S6" s="221"/>
      <c r="U6" s="220"/>
      <c r="V6" s="221"/>
      <c r="X6" s="220"/>
      <c r="Y6" s="222"/>
    </row>
    <row r="7" spans="2:25" ht="13.5" x14ac:dyDescent="0.2">
      <c r="B7" s="61" t="s">
        <v>402</v>
      </c>
      <c r="C7" s="62" t="s">
        <v>403</v>
      </c>
      <c r="D7" s="63"/>
      <c r="E7" s="63"/>
      <c r="F7" s="64"/>
      <c r="G7" s="63"/>
      <c r="H7" s="63"/>
      <c r="I7" s="63"/>
      <c r="J7" s="65"/>
      <c r="Y7" s="66"/>
    </row>
    <row r="8" spans="2:25" s="70" customFormat="1" ht="51" customHeight="1" x14ac:dyDescent="0.2">
      <c r="B8" s="67" t="s">
        <v>404</v>
      </c>
      <c r="C8" s="68" t="s">
        <v>405</v>
      </c>
      <c r="D8" s="68" t="s">
        <v>406</v>
      </c>
      <c r="E8" s="68" t="s">
        <v>407</v>
      </c>
      <c r="F8" s="69" t="s">
        <v>174</v>
      </c>
      <c r="G8" s="4" t="s">
        <v>408</v>
      </c>
      <c r="H8" s="4" t="s">
        <v>409</v>
      </c>
      <c r="I8" s="131" t="s">
        <v>649</v>
      </c>
      <c r="J8" s="68" t="s">
        <v>650</v>
      </c>
      <c r="L8" s="131" t="s">
        <v>649</v>
      </c>
      <c r="M8" s="68" t="s">
        <v>650</v>
      </c>
      <c r="O8" s="131" t="s">
        <v>651</v>
      </c>
      <c r="P8" s="68" t="s">
        <v>652</v>
      </c>
      <c r="R8" s="131" t="s">
        <v>651</v>
      </c>
      <c r="S8" s="68" t="s">
        <v>652</v>
      </c>
      <c r="U8" s="131" t="s">
        <v>651</v>
      </c>
      <c r="V8" s="68" t="s">
        <v>652</v>
      </c>
      <c r="X8" s="131" t="s">
        <v>651</v>
      </c>
      <c r="Y8" s="71" t="s">
        <v>652</v>
      </c>
    </row>
    <row r="9" spans="2:25" x14ac:dyDescent="0.2">
      <c r="B9" s="72">
        <v>37104</v>
      </c>
      <c r="C9" s="73"/>
      <c r="D9" s="73"/>
      <c r="E9" s="73"/>
      <c r="F9" s="74" t="s">
        <v>410</v>
      </c>
      <c r="G9" s="73">
        <v>3568</v>
      </c>
      <c r="H9" s="73"/>
      <c r="I9" s="73"/>
      <c r="J9" s="73"/>
      <c r="L9" s="73"/>
      <c r="M9" s="73"/>
      <c r="O9" s="73"/>
      <c r="P9" s="73"/>
      <c r="R9" s="73"/>
      <c r="S9" s="73"/>
      <c r="U9" s="73"/>
      <c r="V9" s="73"/>
      <c r="X9" s="73"/>
      <c r="Y9" s="75"/>
    </row>
    <row r="10" spans="2:25" x14ac:dyDescent="0.2">
      <c r="B10" s="61" t="s">
        <v>411</v>
      </c>
      <c r="C10" s="73"/>
      <c r="D10" s="73"/>
      <c r="E10" s="73"/>
      <c r="F10" s="74" t="s">
        <v>412</v>
      </c>
      <c r="G10" s="73"/>
      <c r="H10" s="73"/>
      <c r="I10" s="73"/>
      <c r="J10" s="73"/>
      <c r="L10" s="73"/>
      <c r="M10" s="73"/>
      <c r="O10" s="73"/>
      <c r="P10" s="73"/>
      <c r="R10" s="73"/>
      <c r="S10" s="73"/>
      <c r="U10" s="73"/>
      <c r="V10" s="73"/>
      <c r="X10" s="73"/>
      <c r="Y10" s="75"/>
    </row>
    <row r="11" spans="2:25" ht="27" x14ac:dyDescent="0.2">
      <c r="B11" s="76" t="s">
        <v>413</v>
      </c>
      <c r="C11" s="77" t="s">
        <v>414</v>
      </c>
      <c r="D11" s="77" t="s">
        <v>415</v>
      </c>
      <c r="E11" s="77" t="s">
        <v>416</v>
      </c>
      <c r="F11" s="78" t="s">
        <v>417</v>
      </c>
      <c r="G11" s="77" t="s">
        <v>418</v>
      </c>
      <c r="H11" s="79">
        <v>57</v>
      </c>
      <c r="I11" s="80">
        <f>X11*$I$5</f>
        <v>7.3259999999999987</v>
      </c>
      <c r="J11" s="80">
        <f>H11*I11</f>
        <v>417.58199999999994</v>
      </c>
      <c r="L11" s="80">
        <v>8.14</v>
      </c>
      <c r="M11" s="80">
        <v>463.84</v>
      </c>
      <c r="O11" s="80">
        <f>L11/$I$5</f>
        <v>6.5120000000000005</v>
      </c>
      <c r="P11" s="80">
        <f>H11*O11</f>
        <v>371.18400000000003</v>
      </c>
      <c r="R11" s="80">
        <f>(O11-(10%*O11))*0.7</f>
        <v>4.1025599999999995</v>
      </c>
      <c r="S11" s="80">
        <f>H11*R11</f>
        <v>233.84591999999998</v>
      </c>
      <c r="U11" s="80">
        <f>(O11-(10%*O11))*0.3</f>
        <v>1.75824</v>
      </c>
      <c r="V11" s="80">
        <f>H11*U11</f>
        <v>100.21968</v>
      </c>
      <c r="X11" s="80">
        <f>R11+U11</f>
        <v>5.8607999999999993</v>
      </c>
      <c r="Y11" s="81">
        <f>H11*X11</f>
        <v>334.06559999999996</v>
      </c>
    </row>
    <row r="12" spans="2:25" ht="27" x14ac:dyDescent="0.2">
      <c r="B12" s="76" t="s">
        <v>419</v>
      </c>
      <c r="C12" s="77" t="s">
        <v>414</v>
      </c>
      <c r="D12" s="77" t="s">
        <v>420</v>
      </c>
      <c r="E12" s="77" t="s">
        <v>416</v>
      </c>
      <c r="F12" s="78" t="s">
        <v>421</v>
      </c>
      <c r="G12" s="77" t="s">
        <v>418</v>
      </c>
      <c r="H12" s="79">
        <v>53</v>
      </c>
      <c r="I12" s="80">
        <f>X12*$I$5</f>
        <v>14.471999999999996</v>
      </c>
      <c r="J12" s="80">
        <f t="shared" ref="J12:J15" si="0">H12*I12</f>
        <v>767.01599999999974</v>
      </c>
      <c r="L12" s="80">
        <v>16.079999999999998</v>
      </c>
      <c r="M12" s="80">
        <v>851.98</v>
      </c>
      <c r="O12" s="80">
        <f>L12/$I$5</f>
        <v>12.863999999999999</v>
      </c>
      <c r="P12" s="80">
        <v>851.98</v>
      </c>
      <c r="R12" s="80">
        <f t="shared" ref="R12:R15" si="1">(O12-(10%*O12))*0.7</f>
        <v>8.1043199999999977</v>
      </c>
      <c r="S12" s="80">
        <f t="shared" ref="S12:S15" si="2">H12*R12</f>
        <v>429.52895999999987</v>
      </c>
      <c r="U12" s="80">
        <f t="shared" ref="U12:U15" si="3">(O12-(10%*O12))*0.3</f>
        <v>3.4732799999999995</v>
      </c>
      <c r="V12" s="80">
        <f t="shared" ref="V12:V15" si="4">H12*U12</f>
        <v>184.08383999999998</v>
      </c>
      <c r="X12" s="80">
        <f>R12+U12</f>
        <v>11.577599999999997</v>
      </c>
      <c r="Y12" s="81">
        <f>H12*X12</f>
        <v>613.61279999999988</v>
      </c>
    </row>
    <row r="13" spans="2:25" ht="27" x14ac:dyDescent="0.2">
      <c r="B13" s="76" t="s">
        <v>422</v>
      </c>
      <c r="C13" s="77" t="s">
        <v>414</v>
      </c>
      <c r="D13" s="77" t="s">
        <v>423</v>
      </c>
      <c r="E13" s="77" t="s">
        <v>416</v>
      </c>
      <c r="F13" s="78" t="s">
        <v>424</v>
      </c>
      <c r="G13" s="77" t="s">
        <v>418</v>
      </c>
      <c r="H13" s="79">
        <v>1</v>
      </c>
      <c r="I13" s="80">
        <f>X13*$I$5</f>
        <v>23.859000000000002</v>
      </c>
      <c r="J13" s="153">
        <f t="shared" si="0"/>
        <v>23.859000000000002</v>
      </c>
      <c r="L13" s="80">
        <v>26.51</v>
      </c>
      <c r="M13" s="80">
        <v>26.51</v>
      </c>
      <c r="O13" s="80">
        <f>L13/$I$5</f>
        <v>21.208000000000002</v>
      </c>
      <c r="P13" s="80">
        <v>26.51</v>
      </c>
      <c r="R13" s="80">
        <f t="shared" si="1"/>
        <v>13.361040000000001</v>
      </c>
      <c r="S13" s="80">
        <f t="shared" si="2"/>
        <v>13.361040000000001</v>
      </c>
      <c r="U13" s="80">
        <f t="shared" si="3"/>
        <v>5.726160000000001</v>
      </c>
      <c r="V13" s="80">
        <f t="shared" si="4"/>
        <v>5.726160000000001</v>
      </c>
      <c r="X13" s="80">
        <f>R13+U13</f>
        <v>19.087200000000003</v>
      </c>
      <c r="Y13" s="81">
        <f>H13*X13</f>
        <v>19.087200000000003</v>
      </c>
    </row>
    <row r="14" spans="2:25" ht="27" x14ac:dyDescent="0.2">
      <c r="B14" s="76" t="s">
        <v>425</v>
      </c>
      <c r="C14" s="82" t="s">
        <v>426</v>
      </c>
      <c r="D14" s="79">
        <v>12058</v>
      </c>
      <c r="E14" s="82" t="s">
        <v>427</v>
      </c>
      <c r="F14" s="78" t="s">
        <v>428</v>
      </c>
      <c r="G14" s="77" t="s">
        <v>418</v>
      </c>
      <c r="H14" s="79">
        <v>56</v>
      </c>
      <c r="I14" s="80">
        <f>X14*$I$5</f>
        <v>9.2159999999999993</v>
      </c>
      <c r="J14" s="80">
        <f t="shared" si="0"/>
        <v>516.096</v>
      </c>
      <c r="L14" s="80">
        <v>10.24</v>
      </c>
      <c r="M14" s="80">
        <v>573.29999999999995</v>
      </c>
      <c r="O14" s="80">
        <f>L14/$I$5</f>
        <v>8.1920000000000002</v>
      </c>
      <c r="P14" s="80">
        <v>573.29999999999995</v>
      </c>
      <c r="R14" s="80">
        <f t="shared" si="1"/>
        <v>5.1609599999999993</v>
      </c>
      <c r="S14" s="80">
        <f t="shared" si="2"/>
        <v>289.01375999999993</v>
      </c>
      <c r="U14" s="80">
        <f t="shared" si="3"/>
        <v>2.21184</v>
      </c>
      <c r="V14" s="80">
        <f t="shared" si="4"/>
        <v>123.86304</v>
      </c>
      <c r="X14" s="80">
        <f>R14+U14</f>
        <v>7.3727999999999998</v>
      </c>
      <c r="Y14" s="81">
        <f>H14*X14</f>
        <v>412.8768</v>
      </c>
    </row>
    <row r="15" spans="2:25" ht="27" x14ac:dyDescent="0.2">
      <c r="B15" s="76" t="s">
        <v>429</v>
      </c>
      <c r="C15" s="82" t="s">
        <v>426</v>
      </c>
      <c r="D15" s="79">
        <v>2488</v>
      </c>
      <c r="E15" s="82" t="s">
        <v>427</v>
      </c>
      <c r="F15" s="78" t="s">
        <v>430</v>
      </c>
      <c r="G15" s="77" t="s">
        <v>431</v>
      </c>
      <c r="H15" s="79">
        <v>44</v>
      </c>
      <c r="I15" s="80">
        <f>X15*$I$5</f>
        <v>1.26</v>
      </c>
      <c r="J15" s="80">
        <f t="shared" si="0"/>
        <v>55.44</v>
      </c>
      <c r="L15" s="80">
        <v>1.4</v>
      </c>
      <c r="M15" s="80">
        <v>61.6</v>
      </c>
      <c r="O15" s="80">
        <f>L15/$I$5</f>
        <v>1.1199999999999999</v>
      </c>
      <c r="P15" s="80">
        <v>61.6</v>
      </c>
      <c r="R15" s="80">
        <f t="shared" si="1"/>
        <v>0.7056</v>
      </c>
      <c r="S15" s="80">
        <f t="shared" si="2"/>
        <v>31.046399999999998</v>
      </c>
      <c r="U15" s="80">
        <f t="shared" si="3"/>
        <v>0.3024</v>
      </c>
      <c r="V15" s="80">
        <f t="shared" si="4"/>
        <v>13.3056</v>
      </c>
      <c r="X15" s="80">
        <f>R15+U15</f>
        <v>1.008</v>
      </c>
      <c r="Y15" s="81">
        <f>H15*X15</f>
        <v>44.352000000000004</v>
      </c>
    </row>
    <row r="16" spans="2:25" x14ac:dyDescent="0.2">
      <c r="B16" s="83"/>
      <c r="C16" s="73"/>
      <c r="D16" s="73"/>
      <c r="E16" s="73"/>
      <c r="F16" s="84" t="s">
        <v>432</v>
      </c>
      <c r="G16" s="73"/>
      <c r="H16" s="73"/>
      <c r="I16" s="73"/>
      <c r="J16" s="85">
        <f>SUBTOTAL(9,J11:J15)</f>
        <v>1779.9929999999997</v>
      </c>
      <c r="L16" s="73"/>
      <c r="M16" s="85">
        <v>1977.23</v>
      </c>
      <c r="O16" s="73"/>
      <c r="P16" s="85">
        <f>SUBTOTAL(9,P11:P15)</f>
        <v>1884.5739999999998</v>
      </c>
      <c r="R16" s="73"/>
      <c r="S16" s="85">
        <f>SUBTOTAL(9,S11:S15)</f>
        <v>996.79607999999973</v>
      </c>
      <c r="U16" s="73"/>
      <c r="V16" s="85">
        <f>SUBTOTAL(9,V11:V15)</f>
        <v>427.19832000000002</v>
      </c>
      <c r="X16" s="73"/>
      <c r="Y16" s="85">
        <f>SUBTOTAL(9,Y11:Y15)</f>
        <v>1423.9943999999998</v>
      </c>
    </row>
    <row r="17" spans="2:25" x14ac:dyDescent="0.2">
      <c r="B17" s="61" t="s">
        <v>433</v>
      </c>
      <c r="C17" s="73"/>
      <c r="D17" s="73"/>
      <c r="E17" s="73"/>
      <c r="F17" s="74" t="s">
        <v>434</v>
      </c>
      <c r="G17" s="73"/>
      <c r="H17" s="73"/>
      <c r="I17" s="73"/>
      <c r="J17" s="155"/>
      <c r="L17" s="73"/>
      <c r="M17" s="73"/>
      <c r="O17" s="73"/>
      <c r="P17" s="73"/>
      <c r="R17" s="73"/>
      <c r="S17" s="73"/>
      <c r="U17" s="73"/>
      <c r="V17" s="73"/>
      <c r="X17" s="73"/>
      <c r="Y17" s="75"/>
    </row>
    <row r="18" spans="2:25" ht="13.5" x14ac:dyDescent="0.2">
      <c r="B18" s="76" t="s">
        <v>435</v>
      </c>
      <c r="C18" s="77" t="s">
        <v>414</v>
      </c>
      <c r="D18" s="77" t="s">
        <v>436</v>
      </c>
      <c r="E18" s="77" t="s">
        <v>416</v>
      </c>
      <c r="F18" s="78" t="s">
        <v>437</v>
      </c>
      <c r="G18" s="77" t="s">
        <v>431</v>
      </c>
      <c r="H18" s="79">
        <v>32</v>
      </c>
      <c r="I18" s="80">
        <f t="shared" ref="I18:I41" si="5">X18*$I$5</f>
        <v>7.0739999999999998</v>
      </c>
      <c r="J18" s="80">
        <f t="shared" ref="J18:J41" si="6">H18*I18</f>
        <v>226.36799999999999</v>
      </c>
      <c r="L18" s="80">
        <v>7.86</v>
      </c>
      <c r="M18" s="80">
        <v>251.6</v>
      </c>
      <c r="O18" s="80">
        <f t="shared" ref="O18:O41" si="7">L18/$I$5</f>
        <v>6.2880000000000003</v>
      </c>
      <c r="P18" s="80">
        <v>251.6</v>
      </c>
      <c r="R18" s="80">
        <f t="shared" ref="R18:R41" si="8">(O18-(10%*O18))*0.7</f>
        <v>3.9614400000000001</v>
      </c>
      <c r="S18" s="80">
        <f t="shared" ref="S18:S41" si="9">H18*R18</f>
        <v>126.76608</v>
      </c>
      <c r="U18" s="80">
        <f t="shared" ref="U18:U41" si="10">(O18-(10%*O18))*0.3</f>
        <v>1.6977599999999999</v>
      </c>
      <c r="V18" s="80">
        <f t="shared" ref="V18:V41" si="11">H18*U18</f>
        <v>54.328319999999998</v>
      </c>
      <c r="X18" s="80">
        <f t="shared" ref="X18:X41" si="12">R18+U18</f>
        <v>5.6592000000000002</v>
      </c>
      <c r="Y18" s="81">
        <f t="shared" ref="Y18:Y41" si="13">H18*X18</f>
        <v>181.09440000000001</v>
      </c>
    </row>
    <row r="19" spans="2:25" ht="13.5" x14ac:dyDescent="0.2">
      <c r="B19" s="76" t="s">
        <v>438</v>
      </c>
      <c r="C19" s="77" t="s">
        <v>414</v>
      </c>
      <c r="D19" s="77" t="s">
        <v>439</v>
      </c>
      <c r="E19" s="77" t="s">
        <v>416</v>
      </c>
      <c r="F19" s="78" t="s">
        <v>440</v>
      </c>
      <c r="G19" s="77" t="s">
        <v>431</v>
      </c>
      <c r="H19" s="79">
        <v>19</v>
      </c>
      <c r="I19" s="80">
        <f t="shared" si="5"/>
        <v>7.8839999999999986</v>
      </c>
      <c r="J19" s="80">
        <f t="shared" si="6"/>
        <v>149.79599999999996</v>
      </c>
      <c r="L19" s="80">
        <v>8.76</v>
      </c>
      <c r="M19" s="80">
        <v>166.49</v>
      </c>
      <c r="O19" s="80">
        <f t="shared" si="7"/>
        <v>7.008</v>
      </c>
      <c r="P19" s="80">
        <v>166.49</v>
      </c>
      <c r="R19" s="80">
        <f t="shared" si="8"/>
        <v>4.4150399999999994</v>
      </c>
      <c r="S19" s="80">
        <f t="shared" si="9"/>
        <v>83.885759999999991</v>
      </c>
      <c r="U19" s="80">
        <f t="shared" si="10"/>
        <v>1.8921599999999998</v>
      </c>
      <c r="V19" s="80">
        <f t="shared" si="11"/>
        <v>35.951039999999999</v>
      </c>
      <c r="X19" s="80">
        <f t="shared" si="12"/>
        <v>6.307199999999999</v>
      </c>
      <c r="Y19" s="81">
        <f t="shared" si="13"/>
        <v>119.83679999999998</v>
      </c>
    </row>
    <row r="20" spans="2:25" ht="13.5" x14ac:dyDescent="0.2">
      <c r="B20" s="76" t="s">
        <v>441</v>
      </c>
      <c r="C20" s="77" t="s">
        <v>414</v>
      </c>
      <c r="D20" s="77" t="s">
        <v>442</v>
      </c>
      <c r="E20" s="77" t="s">
        <v>416</v>
      </c>
      <c r="F20" s="78" t="s">
        <v>443</v>
      </c>
      <c r="G20" s="77" t="s">
        <v>431</v>
      </c>
      <c r="H20" s="79">
        <v>9</v>
      </c>
      <c r="I20" s="80">
        <f t="shared" si="5"/>
        <v>14.184000000000001</v>
      </c>
      <c r="J20" s="80">
        <f t="shared" si="6"/>
        <v>127.65600000000001</v>
      </c>
      <c r="L20" s="80">
        <v>15.76</v>
      </c>
      <c r="M20" s="80">
        <v>141.86000000000001</v>
      </c>
      <c r="O20" s="80">
        <f t="shared" si="7"/>
        <v>12.608000000000001</v>
      </c>
      <c r="P20" s="80">
        <v>141.86000000000001</v>
      </c>
      <c r="R20" s="80">
        <f t="shared" si="8"/>
        <v>7.9430399999999999</v>
      </c>
      <c r="S20" s="80">
        <f t="shared" si="9"/>
        <v>71.487359999999995</v>
      </c>
      <c r="U20" s="80">
        <f t="shared" si="10"/>
        <v>3.4041600000000001</v>
      </c>
      <c r="V20" s="80">
        <f t="shared" si="11"/>
        <v>30.637440000000002</v>
      </c>
      <c r="X20" s="80">
        <f t="shared" si="12"/>
        <v>11.347200000000001</v>
      </c>
      <c r="Y20" s="81">
        <f t="shared" si="13"/>
        <v>102.12480000000001</v>
      </c>
    </row>
    <row r="21" spans="2:25" ht="13.5" x14ac:dyDescent="0.2">
      <c r="B21" s="76" t="s">
        <v>444</v>
      </c>
      <c r="C21" s="77" t="s">
        <v>414</v>
      </c>
      <c r="D21" s="77" t="s">
        <v>445</v>
      </c>
      <c r="E21" s="77" t="s">
        <v>416</v>
      </c>
      <c r="F21" s="78" t="s">
        <v>446</v>
      </c>
      <c r="G21" s="77" t="s">
        <v>431</v>
      </c>
      <c r="H21" s="79">
        <v>19</v>
      </c>
      <c r="I21" s="80">
        <f t="shared" si="5"/>
        <v>15.371999999999995</v>
      </c>
      <c r="J21" s="80">
        <f t="shared" si="6"/>
        <v>292.06799999999987</v>
      </c>
      <c r="L21" s="80">
        <v>17.079999999999998</v>
      </c>
      <c r="M21" s="80">
        <v>324.43</v>
      </c>
      <c r="O21" s="80">
        <f t="shared" si="7"/>
        <v>13.663999999999998</v>
      </c>
      <c r="P21" s="80">
        <v>324.43</v>
      </c>
      <c r="R21" s="80">
        <f t="shared" si="8"/>
        <v>8.6083199999999973</v>
      </c>
      <c r="S21" s="80">
        <f t="shared" si="9"/>
        <v>163.55807999999996</v>
      </c>
      <c r="U21" s="80">
        <f t="shared" si="10"/>
        <v>3.6892799999999992</v>
      </c>
      <c r="V21" s="80">
        <f t="shared" si="11"/>
        <v>70.096319999999992</v>
      </c>
      <c r="X21" s="80">
        <f t="shared" si="12"/>
        <v>12.297599999999996</v>
      </c>
      <c r="Y21" s="81">
        <f t="shared" si="13"/>
        <v>233.65439999999992</v>
      </c>
    </row>
    <row r="22" spans="2:25" ht="27" x14ac:dyDescent="0.2">
      <c r="B22" s="76" t="s">
        <v>447</v>
      </c>
      <c r="C22" s="77" t="s">
        <v>448</v>
      </c>
      <c r="D22" s="77" t="s">
        <v>449</v>
      </c>
      <c r="E22" s="77" t="s">
        <v>450</v>
      </c>
      <c r="F22" s="78" t="s">
        <v>451</v>
      </c>
      <c r="G22" s="77" t="s">
        <v>431</v>
      </c>
      <c r="H22" s="79">
        <v>29</v>
      </c>
      <c r="I22" s="80">
        <f t="shared" si="5"/>
        <v>6.399</v>
      </c>
      <c r="J22" s="80">
        <f t="shared" si="6"/>
        <v>185.571</v>
      </c>
      <c r="L22" s="80">
        <v>7.11</v>
      </c>
      <c r="M22" s="80">
        <v>206.26</v>
      </c>
      <c r="O22" s="80">
        <f t="shared" si="7"/>
        <v>5.6880000000000006</v>
      </c>
      <c r="P22" s="80">
        <v>206.26</v>
      </c>
      <c r="R22" s="80">
        <f t="shared" si="8"/>
        <v>3.58344</v>
      </c>
      <c r="S22" s="80">
        <f t="shared" si="9"/>
        <v>103.91976</v>
      </c>
      <c r="U22" s="80">
        <f t="shared" si="10"/>
        <v>1.53576</v>
      </c>
      <c r="V22" s="80">
        <f t="shared" si="11"/>
        <v>44.537039999999998</v>
      </c>
      <c r="X22" s="80">
        <f t="shared" si="12"/>
        <v>5.1192000000000002</v>
      </c>
      <c r="Y22" s="81">
        <f t="shared" si="13"/>
        <v>148.45680000000002</v>
      </c>
    </row>
    <row r="23" spans="2:25" ht="27" x14ac:dyDescent="0.2">
      <c r="B23" s="76" t="s">
        <v>452</v>
      </c>
      <c r="C23" s="77" t="s">
        <v>448</v>
      </c>
      <c r="D23" s="77" t="s">
        <v>449</v>
      </c>
      <c r="E23" s="77" t="s">
        <v>450</v>
      </c>
      <c r="F23" s="78" t="s">
        <v>453</v>
      </c>
      <c r="G23" s="77" t="s">
        <v>431</v>
      </c>
      <c r="H23" s="79">
        <v>28</v>
      </c>
      <c r="I23" s="80">
        <f t="shared" si="5"/>
        <v>6.399</v>
      </c>
      <c r="J23" s="80">
        <f t="shared" si="6"/>
        <v>179.172</v>
      </c>
      <c r="L23" s="80">
        <v>7.11</v>
      </c>
      <c r="M23" s="80">
        <v>199.15</v>
      </c>
      <c r="O23" s="80">
        <f t="shared" si="7"/>
        <v>5.6880000000000006</v>
      </c>
      <c r="P23" s="80">
        <v>199.15</v>
      </c>
      <c r="R23" s="80">
        <f t="shared" si="8"/>
        <v>3.58344</v>
      </c>
      <c r="S23" s="80">
        <f t="shared" si="9"/>
        <v>100.33632</v>
      </c>
      <c r="U23" s="80">
        <f t="shared" si="10"/>
        <v>1.53576</v>
      </c>
      <c r="V23" s="80">
        <f t="shared" si="11"/>
        <v>43.001280000000001</v>
      </c>
      <c r="X23" s="80">
        <f t="shared" si="12"/>
        <v>5.1192000000000002</v>
      </c>
      <c r="Y23" s="81">
        <f t="shared" si="13"/>
        <v>143.33760000000001</v>
      </c>
    </row>
    <row r="24" spans="2:25" ht="27" x14ac:dyDescent="0.2">
      <c r="B24" s="76" t="s">
        <v>454</v>
      </c>
      <c r="C24" s="77" t="s">
        <v>448</v>
      </c>
      <c r="D24" s="77" t="s">
        <v>455</v>
      </c>
      <c r="E24" s="77" t="s">
        <v>450</v>
      </c>
      <c r="F24" s="78" t="s">
        <v>456</v>
      </c>
      <c r="G24" s="77" t="s">
        <v>431</v>
      </c>
      <c r="H24" s="79">
        <v>38</v>
      </c>
      <c r="I24" s="80">
        <f t="shared" si="5"/>
        <v>11.124000000000001</v>
      </c>
      <c r="J24" s="80">
        <f t="shared" si="6"/>
        <v>422.71200000000005</v>
      </c>
      <c r="L24" s="80">
        <v>12.36</v>
      </c>
      <c r="M24" s="80">
        <v>469.78</v>
      </c>
      <c r="O24" s="80">
        <f t="shared" si="7"/>
        <v>9.8879999999999999</v>
      </c>
      <c r="P24" s="80">
        <v>469.78</v>
      </c>
      <c r="R24" s="80">
        <f t="shared" si="8"/>
        <v>6.2294400000000003</v>
      </c>
      <c r="S24" s="80">
        <f t="shared" si="9"/>
        <v>236.71872000000002</v>
      </c>
      <c r="U24" s="80">
        <f t="shared" si="10"/>
        <v>2.6697600000000001</v>
      </c>
      <c r="V24" s="80">
        <f t="shared" si="11"/>
        <v>101.45088000000001</v>
      </c>
      <c r="X24" s="80">
        <f t="shared" si="12"/>
        <v>8.8992000000000004</v>
      </c>
      <c r="Y24" s="81">
        <f t="shared" si="13"/>
        <v>338.1696</v>
      </c>
    </row>
    <row r="25" spans="2:25" ht="27" x14ac:dyDescent="0.2">
      <c r="B25" s="76" t="s">
        <v>457</v>
      </c>
      <c r="C25" s="77" t="s">
        <v>448</v>
      </c>
      <c r="D25" s="77" t="s">
        <v>455</v>
      </c>
      <c r="E25" s="77" t="s">
        <v>450</v>
      </c>
      <c r="F25" s="78" t="s">
        <v>458</v>
      </c>
      <c r="G25" s="77" t="s">
        <v>431</v>
      </c>
      <c r="H25" s="79">
        <v>1</v>
      </c>
      <c r="I25" s="80">
        <f t="shared" si="5"/>
        <v>11.124000000000001</v>
      </c>
      <c r="J25" s="80">
        <f t="shared" si="6"/>
        <v>11.124000000000001</v>
      </c>
      <c r="L25" s="80">
        <v>12.36</v>
      </c>
      <c r="M25" s="80">
        <v>12.36</v>
      </c>
      <c r="O25" s="80">
        <f t="shared" si="7"/>
        <v>9.8879999999999999</v>
      </c>
      <c r="P25" s="80">
        <v>12.36</v>
      </c>
      <c r="R25" s="80">
        <f t="shared" si="8"/>
        <v>6.2294400000000003</v>
      </c>
      <c r="S25" s="80">
        <f t="shared" si="9"/>
        <v>6.2294400000000003</v>
      </c>
      <c r="U25" s="80">
        <f t="shared" si="10"/>
        <v>2.6697600000000001</v>
      </c>
      <c r="V25" s="80">
        <f t="shared" si="11"/>
        <v>2.6697600000000001</v>
      </c>
      <c r="X25" s="80">
        <f t="shared" si="12"/>
        <v>8.8992000000000004</v>
      </c>
      <c r="Y25" s="81">
        <f t="shared" si="13"/>
        <v>8.8992000000000004</v>
      </c>
    </row>
    <row r="26" spans="2:25" ht="13.5" x14ac:dyDescent="0.2">
      <c r="B26" s="76" t="s">
        <v>459</v>
      </c>
      <c r="C26" s="77" t="s">
        <v>448</v>
      </c>
      <c r="D26" s="77" t="s">
        <v>449</v>
      </c>
      <c r="E26" s="77" t="s">
        <v>450</v>
      </c>
      <c r="F26" s="78" t="s">
        <v>460</v>
      </c>
      <c r="G26" s="77" t="s">
        <v>431</v>
      </c>
      <c r="H26" s="79">
        <v>4</v>
      </c>
      <c r="I26" s="80">
        <f t="shared" si="5"/>
        <v>6.399</v>
      </c>
      <c r="J26" s="80">
        <f t="shared" si="6"/>
        <v>25.596</v>
      </c>
      <c r="L26" s="80">
        <v>7.11</v>
      </c>
      <c r="M26" s="80">
        <v>28.45</v>
      </c>
      <c r="O26" s="80">
        <f t="shared" si="7"/>
        <v>5.6880000000000006</v>
      </c>
      <c r="P26" s="80">
        <v>28.45</v>
      </c>
      <c r="R26" s="80">
        <f t="shared" si="8"/>
        <v>3.58344</v>
      </c>
      <c r="S26" s="80">
        <f t="shared" si="9"/>
        <v>14.33376</v>
      </c>
      <c r="U26" s="80">
        <f t="shared" si="10"/>
        <v>1.53576</v>
      </c>
      <c r="V26" s="80">
        <f t="shared" si="11"/>
        <v>6.1430400000000001</v>
      </c>
      <c r="X26" s="80">
        <f t="shared" si="12"/>
        <v>5.1192000000000002</v>
      </c>
      <c r="Y26" s="81">
        <f t="shared" si="13"/>
        <v>20.476800000000001</v>
      </c>
    </row>
    <row r="27" spans="2:25" ht="13.5" x14ac:dyDescent="0.2">
      <c r="B27" s="76" t="s">
        <v>461</v>
      </c>
      <c r="C27" s="77" t="s">
        <v>448</v>
      </c>
      <c r="D27" s="77" t="s">
        <v>455</v>
      </c>
      <c r="E27" s="77" t="s">
        <v>450</v>
      </c>
      <c r="F27" s="78" t="s">
        <v>462</v>
      </c>
      <c r="G27" s="77" t="s">
        <v>431</v>
      </c>
      <c r="H27" s="79">
        <v>1</v>
      </c>
      <c r="I27" s="80">
        <f t="shared" si="5"/>
        <v>11.124000000000001</v>
      </c>
      <c r="J27" s="80">
        <f t="shared" si="6"/>
        <v>11.124000000000001</v>
      </c>
      <c r="L27" s="80">
        <v>12.36</v>
      </c>
      <c r="M27" s="80">
        <v>12.36</v>
      </c>
      <c r="O27" s="80">
        <f t="shared" si="7"/>
        <v>9.8879999999999999</v>
      </c>
      <c r="P27" s="80">
        <v>12.36</v>
      </c>
      <c r="R27" s="80">
        <f t="shared" si="8"/>
        <v>6.2294400000000003</v>
      </c>
      <c r="S27" s="80">
        <f t="shared" si="9"/>
        <v>6.2294400000000003</v>
      </c>
      <c r="U27" s="80">
        <f t="shared" si="10"/>
        <v>2.6697600000000001</v>
      </c>
      <c r="V27" s="80">
        <f t="shared" si="11"/>
        <v>2.6697600000000001</v>
      </c>
      <c r="X27" s="80">
        <f t="shared" si="12"/>
        <v>8.8992000000000004</v>
      </c>
      <c r="Y27" s="81">
        <f t="shared" si="13"/>
        <v>8.8992000000000004</v>
      </c>
    </row>
    <row r="28" spans="2:25" ht="27" x14ac:dyDescent="0.2">
      <c r="B28" s="76" t="s">
        <v>463</v>
      </c>
      <c r="C28" s="77" t="s">
        <v>448</v>
      </c>
      <c r="D28" s="77" t="s">
        <v>464</v>
      </c>
      <c r="E28" s="77" t="s">
        <v>450</v>
      </c>
      <c r="F28" s="78" t="s">
        <v>465</v>
      </c>
      <c r="G28" s="77" t="s">
        <v>431</v>
      </c>
      <c r="H28" s="79">
        <v>31</v>
      </c>
      <c r="I28" s="80">
        <f t="shared" si="5"/>
        <v>22.149000000000001</v>
      </c>
      <c r="J28" s="80">
        <f t="shared" si="6"/>
        <v>686.61900000000003</v>
      </c>
      <c r="L28" s="80">
        <v>24.61</v>
      </c>
      <c r="M28" s="80">
        <v>762.99</v>
      </c>
      <c r="O28" s="80">
        <f t="shared" si="7"/>
        <v>19.687999999999999</v>
      </c>
      <c r="P28" s="80">
        <v>762.99</v>
      </c>
      <c r="R28" s="80">
        <f t="shared" si="8"/>
        <v>12.40344</v>
      </c>
      <c r="S28" s="80">
        <f t="shared" si="9"/>
        <v>384.50664</v>
      </c>
      <c r="U28" s="80">
        <f t="shared" si="10"/>
        <v>5.31576</v>
      </c>
      <c r="V28" s="80">
        <f t="shared" si="11"/>
        <v>164.78855999999999</v>
      </c>
      <c r="X28" s="80">
        <f t="shared" si="12"/>
        <v>17.719200000000001</v>
      </c>
      <c r="Y28" s="81">
        <f t="shared" si="13"/>
        <v>549.29520000000002</v>
      </c>
    </row>
    <row r="29" spans="2:25" ht="27" x14ac:dyDescent="0.2">
      <c r="B29" s="76" t="s">
        <v>466</v>
      </c>
      <c r="C29" s="77" t="s">
        <v>448</v>
      </c>
      <c r="D29" s="77" t="s">
        <v>467</v>
      </c>
      <c r="E29" s="77" t="s">
        <v>450</v>
      </c>
      <c r="F29" s="78" t="s">
        <v>468</v>
      </c>
      <c r="G29" s="77" t="s">
        <v>431</v>
      </c>
      <c r="H29" s="79">
        <v>4</v>
      </c>
      <c r="I29" s="80">
        <f t="shared" si="5"/>
        <v>13.5</v>
      </c>
      <c r="J29" s="80">
        <f t="shared" si="6"/>
        <v>54</v>
      </c>
      <c r="L29" s="80">
        <v>15</v>
      </c>
      <c r="M29" s="80">
        <v>60</v>
      </c>
      <c r="O29" s="80">
        <f t="shared" si="7"/>
        <v>12</v>
      </c>
      <c r="P29" s="80">
        <v>60</v>
      </c>
      <c r="R29" s="80">
        <f t="shared" si="8"/>
        <v>7.56</v>
      </c>
      <c r="S29" s="80">
        <f t="shared" si="9"/>
        <v>30.24</v>
      </c>
      <c r="U29" s="80">
        <f t="shared" si="10"/>
        <v>3.24</v>
      </c>
      <c r="V29" s="80">
        <f t="shared" si="11"/>
        <v>12.96</v>
      </c>
      <c r="X29" s="80">
        <f t="shared" si="12"/>
        <v>10.8</v>
      </c>
      <c r="Y29" s="81">
        <f t="shared" si="13"/>
        <v>43.2</v>
      </c>
    </row>
    <row r="30" spans="2:25" ht="27" x14ac:dyDescent="0.2">
      <c r="B30" s="76" t="s">
        <v>469</v>
      </c>
      <c r="C30" s="77" t="s">
        <v>448</v>
      </c>
      <c r="D30" s="77" t="s">
        <v>470</v>
      </c>
      <c r="E30" s="77" t="s">
        <v>450</v>
      </c>
      <c r="F30" s="78" t="s">
        <v>471</v>
      </c>
      <c r="G30" s="77" t="s">
        <v>431</v>
      </c>
      <c r="H30" s="79">
        <v>141</v>
      </c>
      <c r="I30" s="80">
        <f t="shared" si="5"/>
        <v>31.643999999999991</v>
      </c>
      <c r="J30" s="80">
        <f t="shared" si="6"/>
        <v>4461.8039999999992</v>
      </c>
      <c r="L30" s="80">
        <v>35.159999999999997</v>
      </c>
      <c r="M30" s="86">
        <v>4957.91</v>
      </c>
      <c r="O30" s="80">
        <f t="shared" si="7"/>
        <v>28.127999999999997</v>
      </c>
      <c r="P30" s="86">
        <v>4957.91</v>
      </c>
      <c r="R30" s="80">
        <f t="shared" si="8"/>
        <v>17.720639999999996</v>
      </c>
      <c r="S30" s="80">
        <f t="shared" si="9"/>
        <v>2498.6102399999995</v>
      </c>
      <c r="U30" s="80">
        <f t="shared" si="10"/>
        <v>7.5945599999999986</v>
      </c>
      <c r="V30" s="80">
        <f t="shared" si="11"/>
        <v>1070.8329599999997</v>
      </c>
      <c r="X30" s="80">
        <f t="shared" si="12"/>
        <v>25.315199999999994</v>
      </c>
      <c r="Y30" s="81">
        <f t="shared" si="13"/>
        <v>3569.4431999999993</v>
      </c>
    </row>
    <row r="31" spans="2:25" ht="27" x14ac:dyDescent="0.2">
      <c r="B31" s="76" t="s">
        <v>472</v>
      </c>
      <c r="C31" s="77" t="s">
        <v>448</v>
      </c>
      <c r="D31" s="77" t="s">
        <v>470</v>
      </c>
      <c r="E31" s="77" t="s">
        <v>450</v>
      </c>
      <c r="F31" s="78" t="s">
        <v>473</v>
      </c>
      <c r="G31" s="77" t="s">
        <v>431</v>
      </c>
      <c r="H31" s="79">
        <v>1</v>
      </c>
      <c r="I31" s="80">
        <f t="shared" si="5"/>
        <v>31.643999999999991</v>
      </c>
      <c r="J31" s="80">
        <f t="shared" si="6"/>
        <v>31.643999999999991</v>
      </c>
      <c r="L31" s="80">
        <v>35.159999999999997</v>
      </c>
      <c r="M31" s="80">
        <v>35.159999999999997</v>
      </c>
      <c r="O31" s="80">
        <f t="shared" si="7"/>
        <v>28.127999999999997</v>
      </c>
      <c r="P31" s="80">
        <v>35.159999999999997</v>
      </c>
      <c r="R31" s="80">
        <f t="shared" si="8"/>
        <v>17.720639999999996</v>
      </c>
      <c r="S31" s="80">
        <f t="shared" si="9"/>
        <v>17.720639999999996</v>
      </c>
      <c r="U31" s="80">
        <f t="shared" si="10"/>
        <v>7.5945599999999986</v>
      </c>
      <c r="V31" s="80">
        <f t="shared" si="11"/>
        <v>7.5945599999999986</v>
      </c>
      <c r="X31" s="80">
        <f t="shared" si="12"/>
        <v>25.315199999999994</v>
      </c>
      <c r="Y31" s="81">
        <f t="shared" si="13"/>
        <v>25.315199999999994</v>
      </c>
    </row>
    <row r="32" spans="2:25" ht="13.5" x14ac:dyDescent="0.2">
      <c r="B32" s="76" t="s">
        <v>474</v>
      </c>
      <c r="C32" s="77" t="s">
        <v>448</v>
      </c>
      <c r="D32" s="87">
        <v>44895</v>
      </c>
      <c r="E32" s="77"/>
      <c r="F32" s="78" t="s">
        <v>475</v>
      </c>
      <c r="G32" s="77" t="s">
        <v>431</v>
      </c>
      <c r="H32" s="79">
        <v>4</v>
      </c>
      <c r="I32" s="80">
        <f t="shared" si="5"/>
        <v>14.966999999999997</v>
      </c>
      <c r="J32" s="80">
        <f t="shared" si="6"/>
        <v>59.867999999999988</v>
      </c>
      <c r="L32" s="80">
        <v>16.63</v>
      </c>
      <c r="M32" s="80">
        <v>66.5</v>
      </c>
      <c r="O32" s="80">
        <f t="shared" si="7"/>
        <v>13.303999999999998</v>
      </c>
      <c r="P32" s="80">
        <v>66.5</v>
      </c>
      <c r="R32" s="80">
        <f t="shared" si="8"/>
        <v>8.3815199999999983</v>
      </c>
      <c r="S32" s="80">
        <f t="shared" si="9"/>
        <v>33.526079999999993</v>
      </c>
      <c r="U32" s="80">
        <f t="shared" si="10"/>
        <v>3.5920799999999993</v>
      </c>
      <c r="V32" s="80">
        <f t="shared" si="11"/>
        <v>14.368319999999997</v>
      </c>
      <c r="X32" s="80">
        <f t="shared" si="12"/>
        <v>11.973599999999998</v>
      </c>
      <c r="Y32" s="81">
        <f t="shared" si="13"/>
        <v>47.89439999999999</v>
      </c>
    </row>
    <row r="33" spans="2:25" ht="13.5" x14ac:dyDescent="0.2">
      <c r="B33" s="76" t="s">
        <v>476</v>
      </c>
      <c r="C33" s="77" t="s">
        <v>448</v>
      </c>
      <c r="D33" s="77" t="s">
        <v>477</v>
      </c>
      <c r="E33" s="77" t="s">
        <v>341</v>
      </c>
      <c r="F33" s="150">
        <v>1</v>
      </c>
      <c r="G33" s="77">
        <v>1723.44</v>
      </c>
      <c r="H33" s="79">
        <v>6</v>
      </c>
      <c r="I33" s="80">
        <f t="shared" si="5"/>
        <v>8.2439999999999998</v>
      </c>
      <c r="J33" s="80">
        <f t="shared" si="6"/>
        <v>49.463999999999999</v>
      </c>
      <c r="L33" s="80">
        <v>9.16</v>
      </c>
      <c r="M33" s="80">
        <v>54.98</v>
      </c>
      <c r="O33" s="80">
        <f t="shared" si="7"/>
        <v>7.3280000000000003</v>
      </c>
      <c r="P33" s="80">
        <v>54.98</v>
      </c>
      <c r="R33" s="80">
        <f t="shared" si="8"/>
        <v>4.6166399999999994</v>
      </c>
      <c r="S33" s="80">
        <f t="shared" si="9"/>
        <v>27.699839999999995</v>
      </c>
      <c r="U33" s="80">
        <f t="shared" si="10"/>
        <v>1.9785599999999999</v>
      </c>
      <c r="V33" s="80">
        <f t="shared" si="11"/>
        <v>11.871359999999999</v>
      </c>
      <c r="X33" s="80">
        <f t="shared" si="12"/>
        <v>6.5951999999999993</v>
      </c>
      <c r="Y33" s="81">
        <f t="shared" si="13"/>
        <v>39.571199999999997</v>
      </c>
    </row>
    <row r="34" spans="2:25" ht="13.5" x14ac:dyDescent="0.2">
      <c r="B34" s="76" t="s">
        <v>478</v>
      </c>
      <c r="C34" s="77" t="s">
        <v>448</v>
      </c>
      <c r="D34" s="77" t="s">
        <v>479</v>
      </c>
      <c r="E34" s="77" t="s">
        <v>450</v>
      </c>
      <c r="F34" s="78" t="s">
        <v>480</v>
      </c>
      <c r="G34" s="77" t="s">
        <v>431</v>
      </c>
      <c r="H34" s="79">
        <v>58</v>
      </c>
      <c r="I34" s="80">
        <f t="shared" si="5"/>
        <v>4.0139999999999993</v>
      </c>
      <c r="J34" s="80">
        <f t="shared" si="6"/>
        <v>232.81199999999995</v>
      </c>
      <c r="L34" s="80">
        <v>4.46</v>
      </c>
      <c r="M34" s="80">
        <v>258.83</v>
      </c>
      <c r="O34" s="80">
        <f t="shared" si="7"/>
        <v>3.5680000000000001</v>
      </c>
      <c r="P34" s="80">
        <v>258.83</v>
      </c>
      <c r="R34" s="80">
        <f t="shared" si="8"/>
        <v>2.2478399999999996</v>
      </c>
      <c r="S34" s="80">
        <f t="shared" si="9"/>
        <v>130.37471999999997</v>
      </c>
      <c r="U34" s="80">
        <f t="shared" si="10"/>
        <v>0.96335999999999988</v>
      </c>
      <c r="V34" s="80">
        <f t="shared" si="11"/>
        <v>55.87487999999999</v>
      </c>
      <c r="X34" s="80">
        <f t="shared" si="12"/>
        <v>3.2111999999999994</v>
      </c>
      <c r="Y34" s="81">
        <f t="shared" si="13"/>
        <v>186.24959999999996</v>
      </c>
    </row>
    <row r="35" spans="2:25" ht="13.5" x14ac:dyDescent="0.2">
      <c r="B35" s="76" t="s">
        <v>481</v>
      </c>
      <c r="C35" s="77" t="s">
        <v>448</v>
      </c>
      <c r="D35" s="77" t="s">
        <v>482</v>
      </c>
      <c r="E35" s="77" t="s">
        <v>450</v>
      </c>
      <c r="F35" s="78" t="s">
        <v>483</v>
      </c>
      <c r="G35" s="77" t="s">
        <v>431</v>
      </c>
      <c r="H35" s="79">
        <v>40</v>
      </c>
      <c r="I35" s="80">
        <f t="shared" si="5"/>
        <v>4.778999999999999</v>
      </c>
      <c r="J35" s="80">
        <f t="shared" si="6"/>
        <v>191.15999999999997</v>
      </c>
      <c r="L35" s="80">
        <v>5.31</v>
      </c>
      <c r="M35" s="80">
        <v>212.5</v>
      </c>
      <c r="O35" s="80">
        <f t="shared" si="7"/>
        <v>4.2479999999999993</v>
      </c>
      <c r="P35" s="80">
        <v>212.5</v>
      </c>
      <c r="R35" s="80">
        <f t="shared" si="8"/>
        <v>2.6762399999999995</v>
      </c>
      <c r="S35" s="80">
        <f t="shared" si="9"/>
        <v>107.04959999999998</v>
      </c>
      <c r="U35" s="80">
        <f t="shared" si="10"/>
        <v>1.1469599999999998</v>
      </c>
      <c r="V35" s="80">
        <f t="shared" si="11"/>
        <v>45.878399999999992</v>
      </c>
      <c r="X35" s="80">
        <f t="shared" si="12"/>
        <v>3.823199999999999</v>
      </c>
      <c r="Y35" s="81">
        <f t="shared" si="13"/>
        <v>152.92799999999997</v>
      </c>
    </row>
    <row r="36" spans="2:25" ht="27" x14ac:dyDescent="0.2">
      <c r="B36" s="76" t="s">
        <v>484</v>
      </c>
      <c r="C36" s="77" t="s">
        <v>485</v>
      </c>
      <c r="D36" s="73"/>
      <c r="E36" s="77" t="s">
        <v>486</v>
      </c>
      <c r="F36" s="78" t="s">
        <v>487</v>
      </c>
      <c r="G36" s="77" t="s">
        <v>431</v>
      </c>
      <c r="H36" s="79">
        <v>3</v>
      </c>
      <c r="I36" s="80">
        <f t="shared" si="5"/>
        <v>81.989999999999981</v>
      </c>
      <c r="J36" s="80">
        <f t="shared" si="6"/>
        <v>245.96999999999994</v>
      </c>
      <c r="L36" s="80">
        <v>91.1</v>
      </c>
      <c r="M36" s="80">
        <v>273.3</v>
      </c>
      <c r="O36" s="80">
        <f t="shared" si="7"/>
        <v>72.88</v>
      </c>
      <c r="P36" s="80">
        <v>273.3</v>
      </c>
      <c r="R36" s="80">
        <f t="shared" si="8"/>
        <v>45.914399999999993</v>
      </c>
      <c r="S36" s="80">
        <f t="shared" si="9"/>
        <v>137.74319999999997</v>
      </c>
      <c r="U36" s="80">
        <f t="shared" si="10"/>
        <v>19.677599999999998</v>
      </c>
      <c r="V36" s="80">
        <f t="shared" si="11"/>
        <v>59.032799999999995</v>
      </c>
      <c r="X36" s="80">
        <f t="shared" si="12"/>
        <v>65.591999999999985</v>
      </c>
      <c r="Y36" s="81">
        <f t="shared" si="13"/>
        <v>196.77599999999995</v>
      </c>
    </row>
    <row r="37" spans="2:25" ht="27" x14ac:dyDescent="0.2">
      <c r="B37" s="76" t="s">
        <v>488</v>
      </c>
      <c r="C37" s="77" t="s">
        <v>414</v>
      </c>
      <c r="D37" s="77" t="s">
        <v>489</v>
      </c>
      <c r="E37" s="77" t="s">
        <v>416</v>
      </c>
      <c r="F37" s="78" t="s">
        <v>490</v>
      </c>
      <c r="G37" s="77" t="s">
        <v>431</v>
      </c>
      <c r="H37" s="79">
        <v>16</v>
      </c>
      <c r="I37" s="80">
        <f t="shared" si="5"/>
        <v>26.216999999999999</v>
      </c>
      <c r="J37" s="80">
        <f t="shared" si="6"/>
        <v>419.47199999999998</v>
      </c>
      <c r="L37" s="80">
        <v>29.13</v>
      </c>
      <c r="M37" s="80">
        <v>466</v>
      </c>
      <c r="O37" s="80">
        <f t="shared" si="7"/>
        <v>23.303999999999998</v>
      </c>
      <c r="P37" s="80">
        <v>466</v>
      </c>
      <c r="R37" s="80">
        <f t="shared" si="8"/>
        <v>14.681519999999997</v>
      </c>
      <c r="S37" s="80">
        <f t="shared" si="9"/>
        <v>234.90431999999996</v>
      </c>
      <c r="U37" s="80">
        <f t="shared" si="10"/>
        <v>6.2920799999999995</v>
      </c>
      <c r="V37" s="80">
        <f t="shared" si="11"/>
        <v>100.67327999999999</v>
      </c>
      <c r="X37" s="80">
        <f t="shared" si="12"/>
        <v>20.973599999999998</v>
      </c>
      <c r="Y37" s="81">
        <f t="shared" si="13"/>
        <v>335.57759999999996</v>
      </c>
    </row>
    <row r="38" spans="2:25" ht="27" x14ac:dyDescent="0.2">
      <c r="B38" s="76" t="s">
        <v>491</v>
      </c>
      <c r="C38" s="77" t="s">
        <v>414</v>
      </c>
      <c r="D38" s="77" t="s">
        <v>492</v>
      </c>
      <c r="E38" s="77" t="s">
        <v>416</v>
      </c>
      <c r="F38" s="78" t="s">
        <v>493</v>
      </c>
      <c r="G38" s="77" t="s">
        <v>431</v>
      </c>
      <c r="H38" s="79">
        <v>6</v>
      </c>
      <c r="I38" s="80">
        <f t="shared" si="5"/>
        <v>27.774000000000001</v>
      </c>
      <c r="J38" s="80">
        <f t="shared" si="6"/>
        <v>166.64400000000001</v>
      </c>
      <c r="L38" s="80">
        <v>30.86</v>
      </c>
      <c r="M38" s="80">
        <v>185.18</v>
      </c>
      <c r="O38" s="80">
        <f t="shared" si="7"/>
        <v>24.687999999999999</v>
      </c>
      <c r="P38" s="80">
        <v>185.18</v>
      </c>
      <c r="R38" s="80">
        <f t="shared" si="8"/>
        <v>15.55344</v>
      </c>
      <c r="S38" s="80">
        <f t="shared" si="9"/>
        <v>93.320639999999997</v>
      </c>
      <c r="U38" s="80">
        <f t="shared" si="10"/>
        <v>6.6657599999999997</v>
      </c>
      <c r="V38" s="80">
        <f t="shared" si="11"/>
        <v>39.99456</v>
      </c>
      <c r="X38" s="80">
        <f t="shared" si="12"/>
        <v>22.219200000000001</v>
      </c>
      <c r="Y38" s="81">
        <f t="shared" si="13"/>
        <v>133.3152</v>
      </c>
    </row>
    <row r="39" spans="2:25" ht="27" x14ac:dyDescent="0.2">
      <c r="B39" s="76" t="s">
        <v>494</v>
      </c>
      <c r="C39" s="77" t="s">
        <v>414</v>
      </c>
      <c r="D39" s="77" t="s">
        <v>495</v>
      </c>
      <c r="E39" s="77" t="s">
        <v>416</v>
      </c>
      <c r="F39" s="78" t="s">
        <v>496</v>
      </c>
      <c r="G39" s="77" t="s">
        <v>431</v>
      </c>
      <c r="H39" s="79">
        <v>2</v>
      </c>
      <c r="I39" s="80">
        <f t="shared" si="5"/>
        <v>26.441999999999997</v>
      </c>
      <c r="J39" s="80">
        <f t="shared" si="6"/>
        <v>52.883999999999993</v>
      </c>
      <c r="L39" s="80">
        <v>29.38</v>
      </c>
      <c r="M39" s="80">
        <v>58.75</v>
      </c>
      <c r="O39" s="80">
        <f t="shared" si="7"/>
        <v>23.503999999999998</v>
      </c>
      <c r="P39" s="80">
        <v>58.75</v>
      </c>
      <c r="R39" s="80">
        <f t="shared" si="8"/>
        <v>14.807519999999997</v>
      </c>
      <c r="S39" s="80">
        <f t="shared" si="9"/>
        <v>29.615039999999993</v>
      </c>
      <c r="U39" s="80">
        <f t="shared" si="10"/>
        <v>6.3460799999999988</v>
      </c>
      <c r="V39" s="80">
        <f t="shared" si="11"/>
        <v>12.692159999999998</v>
      </c>
      <c r="X39" s="80">
        <f t="shared" si="12"/>
        <v>21.153599999999997</v>
      </c>
      <c r="Y39" s="81">
        <f t="shared" si="13"/>
        <v>42.307199999999995</v>
      </c>
    </row>
    <row r="40" spans="2:25" ht="27" x14ac:dyDescent="0.2">
      <c r="B40" s="76" t="s">
        <v>497</v>
      </c>
      <c r="C40" s="77" t="s">
        <v>414</v>
      </c>
      <c r="D40" s="77" t="s">
        <v>498</v>
      </c>
      <c r="E40" s="77" t="s">
        <v>416</v>
      </c>
      <c r="F40" s="78" t="s">
        <v>499</v>
      </c>
      <c r="G40" s="77" t="s">
        <v>431</v>
      </c>
      <c r="H40" s="79">
        <v>1</v>
      </c>
      <c r="I40" s="80">
        <f t="shared" si="5"/>
        <v>31.401</v>
      </c>
      <c r="J40" s="80">
        <f t="shared" si="6"/>
        <v>31.401</v>
      </c>
      <c r="L40" s="80">
        <v>34.89</v>
      </c>
      <c r="M40" s="80">
        <v>34.89</v>
      </c>
      <c r="O40" s="80">
        <f t="shared" si="7"/>
        <v>27.911999999999999</v>
      </c>
      <c r="P40" s="80">
        <v>34.89</v>
      </c>
      <c r="R40" s="80">
        <f t="shared" si="8"/>
        <v>17.58456</v>
      </c>
      <c r="S40" s="80">
        <f t="shared" si="9"/>
        <v>17.58456</v>
      </c>
      <c r="U40" s="80">
        <f t="shared" si="10"/>
        <v>7.5362399999999994</v>
      </c>
      <c r="V40" s="80">
        <f t="shared" si="11"/>
        <v>7.5362399999999994</v>
      </c>
      <c r="X40" s="80">
        <f t="shared" si="12"/>
        <v>25.120799999999999</v>
      </c>
      <c r="Y40" s="81">
        <f t="shared" si="13"/>
        <v>25.120799999999999</v>
      </c>
    </row>
    <row r="41" spans="2:25" ht="40.5" x14ac:dyDescent="0.2">
      <c r="B41" s="76" t="s">
        <v>500</v>
      </c>
      <c r="C41" s="77" t="s">
        <v>485</v>
      </c>
      <c r="D41" s="73"/>
      <c r="E41" s="77" t="s">
        <v>486</v>
      </c>
      <c r="F41" s="78" t="s">
        <v>501</v>
      </c>
      <c r="G41" s="77" t="s">
        <v>431</v>
      </c>
      <c r="H41" s="79">
        <v>234</v>
      </c>
      <c r="I41" s="80">
        <f t="shared" si="5"/>
        <v>74.438999999999993</v>
      </c>
      <c r="J41" s="80">
        <f t="shared" si="6"/>
        <v>17418.725999999999</v>
      </c>
      <c r="L41" s="80">
        <v>82.71</v>
      </c>
      <c r="M41" s="86">
        <v>19354.73</v>
      </c>
      <c r="O41" s="80">
        <f t="shared" si="7"/>
        <v>66.167999999999992</v>
      </c>
      <c r="P41" s="86">
        <v>19354.73</v>
      </c>
      <c r="R41" s="80">
        <f t="shared" si="8"/>
        <v>41.685839999999992</v>
      </c>
      <c r="S41" s="80">
        <f t="shared" si="9"/>
        <v>9754.4865599999976</v>
      </c>
      <c r="U41" s="80">
        <f t="shared" si="10"/>
        <v>17.865359999999999</v>
      </c>
      <c r="V41" s="80">
        <f t="shared" si="11"/>
        <v>4180.49424</v>
      </c>
      <c r="X41" s="80">
        <f t="shared" si="12"/>
        <v>59.551199999999994</v>
      </c>
      <c r="Y41" s="81">
        <f t="shared" si="13"/>
        <v>13934.980799999999</v>
      </c>
    </row>
    <row r="42" spans="2:25" x14ac:dyDescent="0.2">
      <c r="B42" s="83"/>
      <c r="C42" s="73"/>
      <c r="D42" s="73"/>
      <c r="E42" s="73"/>
      <c r="F42" s="84" t="s">
        <v>502</v>
      </c>
      <c r="G42" s="73"/>
      <c r="H42" s="73"/>
      <c r="I42" s="73"/>
      <c r="J42" s="85">
        <f>SUBTOTAL(9,J18:J41)</f>
        <v>25733.654999999999</v>
      </c>
      <c r="L42" s="73"/>
      <c r="M42" s="85">
        <v>28594.44</v>
      </c>
      <c r="O42" s="73"/>
      <c r="P42" s="85">
        <f>SUBTOTAL(9,P18:P41)</f>
        <v>28594.46</v>
      </c>
      <c r="R42" s="73"/>
      <c r="S42" s="85">
        <f>SUBTOTAL(9,S18:S41)</f>
        <v>14410.846799999996</v>
      </c>
      <c r="U42" s="73"/>
      <c r="V42" s="85">
        <f>SUBTOTAL(9,V18:V41)</f>
        <v>6176.0771999999997</v>
      </c>
      <c r="X42" s="73"/>
      <c r="Y42" s="85">
        <f>SUBTOTAL(9,Y18:Y41)</f>
        <v>20586.923999999999</v>
      </c>
    </row>
    <row r="43" spans="2:25" x14ac:dyDescent="0.2">
      <c r="B43" s="61" t="s">
        <v>503</v>
      </c>
      <c r="C43" s="73"/>
      <c r="D43" s="73"/>
      <c r="E43" s="73"/>
      <c r="F43" s="74" t="s">
        <v>504</v>
      </c>
      <c r="G43" s="73"/>
      <c r="H43" s="73"/>
      <c r="I43" s="73"/>
      <c r="J43" s="73"/>
      <c r="L43" s="73"/>
      <c r="M43" s="73"/>
      <c r="O43" s="73"/>
      <c r="P43" s="73"/>
      <c r="R43" s="73"/>
      <c r="S43" s="73"/>
      <c r="U43" s="73"/>
      <c r="V43" s="73"/>
      <c r="X43" s="73"/>
      <c r="Y43" s="75"/>
    </row>
    <row r="44" spans="2:25" ht="40.5" x14ac:dyDescent="0.2">
      <c r="B44" s="76" t="s">
        <v>505</v>
      </c>
      <c r="C44" s="77" t="s">
        <v>485</v>
      </c>
      <c r="D44" s="73"/>
      <c r="E44" s="77" t="s">
        <v>486</v>
      </c>
      <c r="F44" s="78" t="s">
        <v>506</v>
      </c>
      <c r="G44" s="77" t="s">
        <v>418</v>
      </c>
      <c r="H44" s="79">
        <v>9</v>
      </c>
      <c r="I44" s="80">
        <f t="shared" ref="I44:I49" si="14">X44*$I$5</f>
        <v>84.365999999999985</v>
      </c>
      <c r="J44" s="80">
        <f t="shared" ref="J44:J49" si="15">H44*I44</f>
        <v>759.29399999999987</v>
      </c>
      <c r="L44" s="80">
        <v>93.74</v>
      </c>
      <c r="M44" s="80">
        <v>843.64</v>
      </c>
      <c r="O44" s="80">
        <f t="shared" ref="O44:O49" si="16">L44/$I$5</f>
        <v>74.99199999999999</v>
      </c>
      <c r="P44" s="80">
        <v>843.64</v>
      </c>
      <c r="R44" s="80">
        <f t="shared" ref="R44:R49" si="17">(O44-(10%*O44))*0.7</f>
        <v>47.244959999999992</v>
      </c>
      <c r="S44" s="80">
        <f t="shared" ref="S44:S49" si="18">H44*R44</f>
        <v>425.20463999999993</v>
      </c>
      <c r="U44" s="80">
        <f t="shared" ref="U44:U49" si="19">(O44-(10%*O44))*0.3</f>
        <v>20.247839999999997</v>
      </c>
      <c r="V44" s="80">
        <f t="shared" ref="V44:V49" si="20">H44*U44</f>
        <v>182.23055999999997</v>
      </c>
      <c r="X44" s="80">
        <f t="shared" ref="X44:X49" si="21">R44+U44</f>
        <v>67.492799999999988</v>
      </c>
      <c r="Y44" s="81">
        <f t="shared" ref="Y44:Y49" si="22">H44*X44</f>
        <v>607.4351999999999</v>
      </c>
    </row>
    <row r="45" spans="2:25" ht="27" x14ac:dyDescent="0.2">
      <c r="B45" s="76" t="s">
        <v>507</v>
      </c>
      <c r="C45" s="77" t="s">
        <v>485</v>
      </c>
      <c r="D45" s="73"/>
      <c r="E45" s="77" t="s">
        <v>486</v>
      </c>
      <c r="F45" s="78" t="s">
        <v>508</v>
      </c>
      <c r="G45" s="77" t="s">
        <v>418</v>
      </c>
      <c r="H45" s="79">
        <v>9</v>
      </c>
      <c r="I45" s="80">
        <f t="shared" si="14"/>
        <v>35.540999999999997</v>
      </c>
      <c r="J45" s="80">
        <f t="shared" si="15"/>
        <v>319.86899999999997</v>
      </c>
      <c r="L45" s="80">
        <v>39.49</v>
      </c>
      <c r="M45" s="80">
        <v>355.39</v>
      </c>
      <c r="O45" s="80">
        <f t="shared" si="16"/>
        <v>31.592000000000002</v>
      </c>
      <c r="P45" s="80">
        <v>355.39</v>
      </c>
      <c r="R45" s="80">
        <f t="shared" si="17"/>
        <v>19.90296</v>
      </c>
      <c r="S45" s="80">
        <f t="shared" si="18"/>
        <v>179.12664000000001</v>
      </c>
      <c r="U45" s="80">
        <f t="shared" si="19"/>
        <v>8.5298400000000001</v>
      </c>
      <c r="V45" s="80">
        <f t="shared" si="20"/>
        <v>76.768560000000008</v>
      </c>
      <c r="X45" s="80">
        <f t="shared" si="21"/>
        <v>28.4328</v>
      </c>
      <c r="Y45" s="81">
        <f t="shared" si="22"/>
        <v>255.89519999999999</v>
      </c>
    </row>
    <row r="46" spans="2:25" ht="40.5" x14ac:dyDescent="0.2">
      <c r="B46" s="76" t="s">
        <v>509</v>
      </c>
      <c r="C46" s="77" t="s">
        <v>485</v>
      </c>
      <c r="D46" s="73"/>
      <c r="E46" s="77" t="s">
        <v>486</v>
      </c>
      <c r="F46" s="78" t="s">
        <v>510</v>
      </c>
      <c r="G46" s="77" t="s">
        <v>431</v>
      </c>
      <c r="H46" s="79">
        <v>1</v>
      </c>
      <c r="I46" s="80">
        <f t="shared" si="14"/>
        <v>35.262</v>
      </c>
      <c r="J46" s="80">
        <f t="shared" si="15"/>
        <v>35.262</v>
      </c>
      <c r="L46" s="80">
        <v>39.18</v>
      </c>
      <c r="M46" s="80">
        <v>39.18</v>
      </c>
      <c r="O46" s="80">
        <f t="shared" si="16"/>
        <v>31.344000000000001</v>
      </c>
      <c r="P46" s="80">
        <v>39.18</v>
      </c>
      <c r="R46" s="80">
        <f t="shared" si="17"/>
        <v>19.74672</v>
      </c>
      <c r="S46" s="80">
        <f t="shared" si="18"/>
        <v>19.74672</v>
      </c>
      <c r="U46" s="80">
        <f t="shared" si="19"/>
        <v>8.4628800000000002</v>
      </c>
      <c r="V46" s="80">
        <f t="shared" si="20"/>
        <v>8.4628800000000002</v>
      </c>
      <c r="X46" s="80">
        <f t="shared" si="21"/>
        <v>28.209600000000002</v>
      </c>
      <c r="Y46" s="81">
        <f t="shared" si="22"/>
        <v>28.209600000000002</v>
      </c>
    </row>
    <row r="47" spans="2:25" ht="40.5" x14ac:dyDescent="0.2">
      <c r="B47" s="76" t="s">
        <v>511</v>
      </c>
      <c r="C47" s="77" t="s">
        <v>485</v>
      </c>
      <c r="D47" s="73"/>
      <c r="E47" s="77" t="s">
        <v>486</v>
      </c>
      <c r="F47" s="78" t="s">
        <v>512</v>
      </c>
      <c r="G47" s="77" t="s">
        <v>431</v>
      </c>
      <c r="H47" s="79">
        <v>2</v>
      </c>
      <c r="I47" s="80">
        <f t="shared" si="14"/>
        <v>11.439000000000002</v>
      </c>
      <c r="J47" s="80">
        <f t="shared" si="15"/>
        <v>22.878000000000004</v>
      </c>
      <c r="L47" s="80">
        <v>12.71</v>
      </c>
      <c r="M47" s="80">
        <v>25.43</v>
      </c>
      <c r="O47" s="80">
        <f t="shared" si="16"/>
        <v>10.168000000000001</v>
      </c>
      <c r="P47" s="80">
        <v>25.43</v>
      </c>
      <c r="R47" s="80">
        <f t="shared" si="17"/>
        <v>6.4058400000000004</v>
      </c>
      <c r="S47" s="80">
        <f t="shared" si="18"/>
        <v>12.811680000000001</v>
      </c>
      <c r="U47" s="80">
        <f t="shared" si="19"/>
        <v>2.7453600000000002</v>
      </c>
      <c r="V47" s="80">
        <f t="shared" si="20"/>
        <v>5.4907200000000005</v>
      </c>
      <c r="X47" s="80">
        <f t="shared" si="21"/>
        <v>9.1512000000000011</v>
      </c>
      <c r="Y47" s="81">
        <f t="shared" si="22"/>
        <v>18.302400000000002</v>
      </c>
    </row>
    <row r="48" spans="2:25" ht="27" x14ac:dyDescent="0.2">
      <c r="B48" s="76" t="s">
        <v>513</v>
      </c>
      <c r="C48" s="77" t="s">
        <v>485</v>
      </c>
      <c r="D48" s="73"/>
      <c r="E48" s="77" t="s">
        <v>486</v>
      </c>
      <c r="F48" s="78" t="s">
        <v>514</v>
      </c>
      <c r="G48" s="77" t="s">
        <v>431</v>
      </c>
      <c r="H48" s="79">
        <v>5</v>
      </c>
      <c r="I48" s="80">
        <f t="shared" si="14"/>
        <v>31.571999999999996</v>
      </c>
      <c r="J48" s="80">
        <f t="shared" si="15"/>
        <v>157.85999999999999</v>
      </c>
      <c r="L48" s="80">
        <v>35.08</v>
      </c>
      <c r="M48" s="80">
        <v>175.38</v>
      </c>
      <c r="O48" s="80">
        <f t="shared" si="16"/>
        <v>28.064</v>
      </c>
      <c r="P48" s="80">
        <v>175.38</v>
      </c>
      <c r="R48" s="80">
        <f t="shared" si="17"/>
        <v>17.680319999999998</v>
      </c>
      <c r="S48" s="80">
        <f t="shared" si="18"/>
        <v>88.401599999999988</v>
      </c>
      <c r="U48" s="80">
        <f t="shared" si="19"/>
        <v>7.57728</v>
      </c>
      <c r="V48" s="80">
        <f t="shared" si="20"/>
        <v>37.886400000000002</v>
      </c>
      <c r="X48" s="80">
        <f t="shared" si="21"/>
        <v>25.257599999999996</v>
      </c>
      <c r="Y48" s="81">
        <f t="shared" si="22"/>
        <v>126.28799999999998</v>
      </c>
    </row>
    <row r="49" spans="2:25" ht="27" x14ac:dyDescent="0.2">
      <c r="B49" s="76" t="s">
        <v>515</v>
      </c>
      <c r="C49" s="77" t="s">
        <v>485</v>
      </c>
      <c r="D49" s="73"/>
      <c r="E49" s="77" t="s">
        <v>486</v>
      </c>
      <c r="F49" s="78" t="s">
        <v>516</v>
      </c>
      <c r="G49" s="77" t="s">
        <v>431</v>
      </c>
      <c r="H49" s="79">
        <v>5</v>
      </c>
      <c r="I49" s="80">
        <f t="shared" si="14"/>
        <v>31.148999999999994</v>
      </c>
      <c r="J49" s="80">
        <f t="shared" si="15"/>
        <v>155.74499999999998</v>
      </c>
      <c r="L49" s="80">
        <v>34.61</v>
      </c>
      <c r="M49" s="80">
        <v>173.06</v>
      </c>
      <c r="O49" s="80">
        <f t="shared" si="16"/>
        <v>27.687999999999999</v>
      </c>
      <c r="P49" s="80">
        <v>173.06</v>
      </c>
      <c r="R49" s="80">
        <f t="shared" si="17"/>
        <v>17.443439999999999</v>
      </c>
      <c r="S49" s="80">
        <f t="shared" si="18"/>
        <v>87.217199999999991</v>
      </c>
      <c r="U49" s="80">
        <f t="shared" si="19"/>
        <v>7.4757599999999993</v>
      </c>
      <c r="V49" s="80">
        <f t="shared" si="20"/>
        <v>37.378799999999998</v>
      </c>
      <c r="X49" s="80">
        <f t="shared" si="21"/>
        <v>24.919199999999996</v>
      </c>
      <c r="Y49" s="81">
        <f t="shared" si="22"/>
        <v>124.59599999999998</v>
      </c>
    </row>
    <row r="50" spans="2:25" x14ac:dyDescent="0.2">
      <c r="B50" s="83"/>
      <c r="C50" s="73"/>
      <c r="D50" s="73"/>
      <c r="E50" s="73"/>
      <c r="F50" s="84" t="s">
        <v>517</v>
      </c>
      <c r="G50" s="73"/>
      <c r="H50" s="73"/>
      <c r="I50" s="73"/>
      <c r="J50" s="85">
        <f>SUBTOTAL(9,J44:J49)</f>
        <v>1450.9079999999994</v>
      </c>
      <c r="L50" s="73"/>
      <c r="M50" s="85">
        <v>1612.06</v>
      </c>
      <c r="O50" s="73"/>
      <c r="P50" s="85">
        <f>SUBTOTAL(9,P44:P49)</f>
        <v>1612.08</v>
      </c>
      <c r="R50" s="73"/>
      <c r="S50" s="85">
        <f>SUBTOTAL(9,S44:S49)</f>
        <v>812.50847999999996</v>
      </c>
      <c r="U50" s="73"/>
      <c r="V50" s="85">
        <f>SUBTOTAL(9,V44:V49)</f>
        <v>348.21791999999994</v>
      </c>
      <c r="X50" s="73"/>
      <c r="Y50" s="85">
        <f>SUBTOTAL(9,Y44:Y49)</f>
        <v>1160.7263999999998</v>
      </c>
    </row>
    <row r="51" spans="2:25" x14ac:dyDescent="0.2">
      <c r="B51" s="61" t="s">
        <v>518</v>
      </c>
      <c r="C51" s="73"/>
      <c r="D51" s="73"/>
      <c r="E51" s="73"/>
      <c r="F51" s="74" t="s">
        <v>519</v>
      </c>
      <c r="G51" s="73"/>
      <c r="H51" s="73"/>
      <c r="I51" s="73"/>
      <c r="J51" s="73"/>
      <c r="L51" s="73"/>
      <c r="M51" s="73"/>
      <c r="O51" s="73"/>
      <c r="P51" s="73"/>
      <c r="R51" s="73"/>
      <c r="S51" s="73"/>
      <c r="U51" s="73"/>
      <c r="V51" s="73"/>
      <c r="X51" s="73"/>
      <c r="Y51" s="75"/>
    </row>
    <row r="52" spans="2:25" ht="27" x14ac:dyDescent="0.2">
      <c r="B52" s="76" t="s">
        <v>520</v>
      </c>
      <c r="C52" s="77" t="s">
        <v>485</v>
      </c>
      <c r="D52" s="73"/>
      <c r="E52" s="77" t="s">
        <v>486</v>
      </c>
      <c r="F52" s="78" t="s">
        <v>521</v>
      </c>
      <c r="G52" s="77" t="s">
        <v>431</v>
      </c>
      <c r="H52" s="79">
        <v>44</v>
      </c>
      <c r="I52" s="80">
        <f>X52*$I$5</f>
        <v>19.565999999999999</v>
      </c>
      <c r="J52" s="80">
        <f t="shared" ref="J52:J55" si="23">H52*I52</f>
        <v>860.904</v>
      </c>
      <c r="L52" s="80">
        <v>21.74</v>
      </c>
      <c r="M52" s="80">
        <v>956.45</v>
      </c>
      <c r="O52" s="80">
        <f>L52/$I$5</f>
        <v>17.391999999999999</v>
      </c>
      <c r="P52" s="80">
        <v>956.45</v>
      </c>
      <c r="R52" s="80">
        <f t="shared" ref="R52:R55" si="24">(O52-(10%*O52))*0.7</f>
        <v>10.956959999999999</v>
      </c>
      <c r="S52" s="80">
        <f t="shared" ref="S52:S55" si="25">H52*R52</f>
        <v>482.10623999999996</v>
      </c>
      <c r="U52" s="80">
        <f t="shared" ref="U52:U55" si="26">(O52-(10%*O52))*0.3</f>
        <v>4.6958399999999996</v>
      </c>
      <c r="V52" s="80">
        <f t="shared" ref="V52:V55" si="27">H52*U52</f>
        <v>206.61695999999998</v>
      </c>
      <c r="X52" s="80">
        <f>R52+U52</f>
        <v>15.652799999999999</v>
      </c>
      <c r="Y52" s="81">
        <f>H52*X52</f>
        <v>688.72319999999991</v>
      </c>
    </row>
    <row r="53" spans="2:25" ht="27" x14ac:dyDescent="0.2">
      <c r="B53" s="76" t="s">
        <v>522</v>
      </c>
      <c r="C53" s="77" t="s">
        <v>485</v>
      </c>
      <c r="D53" s="73"/>
      <c r="E53" s="77" t="s">
        <v>486</v>
      </c>
      <c r="F53" s="78" t="s">
        <v>523</v>
      </c>
      <c r="G53" s="77" t="s">
        <v>431</v>
      </c>
      <c r="H53" s="79">
        <v>61</v>
      </c>
      <c r="I53" s="80">
        <f>X53*$I$5</f>
        <v>19.565999999999999</v>
      </c>
      <c r="J53" s="80">
        <f t="shared" si="23"/>
        <v>1193.5259999999998</v>
      </c>
      <c r="L53" s="80">
        <v>21.74</v>
      </c>
      <c r="M53" s="86">
        <v>1325.99</v>
      </c>
      <c r="O53" s="80">
        <f>L53/$I$5</f>
        <v>17.391999999999999</v>
      </c>
      <c r="P53" s="86">
        <v>1325.99</v>
      </c>
      <c r="R53" s="80">
        <f t="shared" si="24"/>
        <v>10.956959999999999</v>
      </c>
      <c r="S53" s="80">
        <f t="shared" si="25"/>
        <v>668.37455999999997</v>
      </c>
      <c r="U53" s="80">
        <f t="shared" si="26"/>
        <v>4.6958399999999996</v>
      </c>
      <c r="V53" s="80">
        <f t="shared" si="27"/>
        <v>286.44623999999999</v>
      </c>
      <c r="X53" s="80">
        <f>R53+U53</f>
        <v>15.652799999999999</v>
      </c>
      <c r="Y53" s="81">
        <f>H53*X53</f>
        <v>954.82079999999996</v>
      </c>
    </row>
    <row r="54" spans="2:25" ht="40.5" x14ac:dyDescent="0.2">
      <c r="B54" s="76" t="s">
        <v>524</v>
      </c>
      <c r="C54" s="77" t="s">
        <v>485</v>
      </c>
      <c r="D54" s="73"/>
      <c r="E54" s="77" t="s">
        <v>486</v>
      </c>
      <c r="F54" s="78" t="s">
        <v>525</v>
      </c>
      <c r="G54" s="77" t="s">
        <v>431</v>
      </c>
      <c r="H54" s="79">
        <v>3</v>
      </c>
      <c r="I54" s="80">
        <f>X54*$I$5</f>
        <v>175.75199999999998</v>
      </c>
      <c r="J54" s="80">
        <f t="shared" si="23"/>
        <v>527.25599999999997</v>
      </c>
      <c r="L54" s="80">
        <v>195.28</v>
      </c>
      <c r="M54" s="80">
        <v>585.83000000000004</v>
      </c>
      <c r="O54" s="80">
        <f>L54/$I$5</f>
        <v>156.22399999999999</v>
      </c>
      <c r="P54" s="80">
        <v>585.83000000000004</v>
      </c>
      <c r="R54" s="80">
        <f t="shared" si="24"/>
        <v>98.421119999999988</v>
      </c>
      <c r="S54" s="80">
        <f t="shared" si="25"/>
        <v>295.26335999999998</v>
      </c>
      <c r="U54" s="80">
        <f t="shared" si="26"/>
        <v>42.180479999999996</v>
      </c>
      <c r="V54" s="80">
        <f t="shared" si="27"/>
        <v>126.54143999999999</v>
      </c>
      <c r="X54" s="80">
        <f>R54+U54</f>
        <v>140.60159999999999</v>
      </c>
      <c r="Y54" s="81">
        <f>H54*X54</f>
        <v>421.8048</v>
      </c>
    </row>
    <row r="55" spans="2:25" ht="13.5" x14ac:dyDescent="0.2">
      <c r="B55" s="76" t="s">
        <v>526</v>
      </c>
      <c r="C55" s="77" t="s">
        <v>414</v>
      </c>
      <c r="D55" s="77" t="s">
        <v>527</v>
      </c>
      <c r="E55" s="77" t="s">
        <v>416</v>
      </c>
      <c r="F55" s="78" t="s">
        <v>528</v>
      </c>
      <c r="G55" s="77" t="s">
        <v>431</v>
      </c>
      <c r="H55" s="79">
        <v>109</v>
      </c>
      <c r="I55" s="80">
        <f>X55*$I$5</f>
        <v>14.895</v>
      </c>
      <c r="J55" s="80">
        <f t="shared" si="23"/>
        <v>1623.5550000000001</v>
      </c>
      <c r="L55" s="80">
        <v>16.55</v>
      </c>
      <c r="M55" s="86">
        <v>1803.95</v>
      </c>
      <c r="O55" s="80">
        <f>L55/$I$5</f>
        <v>13.24</v>
      </c>
      <c r="P55" s="86">
        <v>1803.95</v>
      </c>
      <c r="R55" s="80">
        <f t="shared" si="24"/>
        <v>8.3412000000000006</v>
      </c>
      <c r="S55" s="80">
        <f t="shared" si="25"/>
        <v>909.19080000000008</v>
      </c>
      <c r="U55" s="80">
        <f t="shared" si="26"/>
        <v>3.5748000000000002</v>
      </c>
      <c r="V55" s="80">
        <f t="shared" si="27"/>
        <v>389.65320000000003</v>
      </c>
      <c r="X55" s="80">
        <f>R55+U55</f>
        <v>11.916</v>
      </c>
      <c r="Y55" s="81">
        <f>H55*X55</f>
        <v>1298.8440000000001</v>
      </c>
    </row>
    <row r="56" spans="2:25" x14ac:dyDescent="0.2">
      <c r="B56" s="83"/>
      <c r="C56" s="73"/>
      <c r="D56" s="73"/>
      <c r="E56" s="73"/>
      <c r="F56" s="84" t="s">
        <v>529</v>
      </c>
      <c r="G56" s="73"/>
      <c r="H56" s="73"/>
      <c r="I56" s="73"/>
      <c r="J56" s="85">
        <f>SUBTOTAL(9,J52:J55)</f>
        <v>4205.241</v>
      </c>
      <c r="L56" s="73"/>
      <c r="M56" s="85">
        <v>4672.21</v>
      </c>
      <c r="O56" s="73"/>
      <c r="P56" s="85">
        <f>SUBTOTAL(9,P52:P55)</f>
        <v>4672.22</v>
      </c>
      <c r="R56" s="73"/>
      <c r="S56" s="85">
        <f>SUBTOTAL(9,S52:S55)</f>
        <v>2354.9349599999996</v>
      </c>
      <c r="U56" s="73"/>
      <c r="V56" s="85">
        <f>SUBTOTAL(9,V52:V55)</f>
        <v>1009.25784</v>
      </c>
      <c r="X56" s="73"/>
      <c r="Y56" s="85">
        <f>SUBTOTAL(9,Y52:Y55)</f>
        <v>3364.1927999999998</v>
      </c>
    </row>
    <row r="57" spans="2:25" x14ac:dyDescent="0.2">
      <c r="B57" s="61" t="s">
        <v>530</v>
      </c>
      <c r="C57" s="73"/>
      <c r="D57" s="73"/>
      <c r="E57" s="73"/>
      <c r="F57" s="88" t="s">
        <v>531</v>
      </c>
      <c r="G57" s="73"/>
      <c r="H57" s="73"/>
      <c r="I57" s="73"/>
      <c r="J57" s="73"/>
      <c r="L57" s="73"/>
      <c r="M57" s="73"/>
      <c r="O57" s="73"/>
      <c r="P57" s="73"/>
      <c r="R57" s="73"/>
      <c r="S57" s="73"/>
      <c r="U57" s="73"/>
      <c r="V57" s="73"/>
      <c r="X57" s="73"/>
      <c r="Y57" s="75"/>
    </row>
    <row r="58" spans="2:25" ht="54" x14ac:dyDescent="0.2">
      <c r="B58" s="76" t="s">
        <v>532</v>
      </c>
      <c r="C58" s="77" t="s">
        <v>448</v>
      </c>
      <c r="D58" s="87">
        <v>38680</v>
      </c>
      <c r="E58" s="77" t="s">
        <v>450</v>
      </c>
      <c r="F58" s="78" t="s">
        <v>533</v>
      </c>
      <c r="G58" s="77" t="s">
        <v>418</v>
      </c>
      <c r="H58" s="89">
        <v>2000</v>
      </c>
      <c r="I58" s="80">
        <f>X58*$I$5</f>
        <v>2.1870000000000003</v>
      </c>
      <c r="J58" s="80">
        <f t="shared" ref="J58:J62" si="28">H58*I58</f>
        <v>4374.0000000000009</v>
      </c>
      <c r="L58" s="80">
        <v>2.4300000000000002</v>
      </c>
      <c r="M58" s="86">
        <v>4850</v>
      </c>
      <c r="O58" s="80">
        <f>L58/$I$5</f>
        <v>1.9440000000000002</v>
      </c>
      <c r="P58" s="86">
        <v>4850</v>
      </c>
      <c r="R58" s="80">
        <f t="shared" ref="R58:R62" si="29">(O58-(10%*O58))*0.7</f>
        <v>1.22472</v>
      </c>
      <c r="S58" s="80">
        <f t="shared" ref="S58:S62" si="30">H58*R58</f>
        <v>2449.44</v>
      </c>
      <c r="U58" s="80">
        <f t="shared" ref="U58:U62" si="31">(O58-(10%*O58))*0.3</f>
        <v>0.52488000000000001</v>
      </c>
      <c r="V58" s="80">
        <f t="shared" ref="V58:V62" si="32">H58*U58</f>
        <v>1049.76</v>
      </c>
      <c r="X58" s="80">
        <f>R58+U58</f>
        <v>1.7496</v>
      </c>
      <c r="Y58" s="81">
        <f>H58*X58</f>
        <v>3499.2000000000003</v>
      </c>
    </row>
    <row r="59" spans="2:25" ht="54" x14ac:dyDescent="0.2">
      <c r="B59" s="76" t="s">
        <v>534</v>
      </c>
      <c r="C59" s="77" t="s">
        <v>448</v>
      </c>
      <c r="D59" s="87">
        <v>39045</v>
      </c>
      <c r="E59" s="77" t="s">
        <v>450</v>
      </c>
      <c r="F59" s="78" t="s">
        <v>535</v>
      </c>
      <c r="G59" s="77" t="s">
        <v>418</v>
      </c>
      <c r="H59" s="89">
        <v>1550</v>
      </c>
      <c r="I59" s="80">
        <f>X59*$I$5</f>
        <v>3.1139999999999994</v>
      </c>
      <c r="J59" s="80">
        <f t="shared" si="28"/>
        <v>4826.6999999999989</v>
      </c>
      <c r="L59" s="80">
        <v>3.46</v>
      </c>
      <c r="M59" s="86">
        <v>5366.88</v>
      </c>
      <c r="O59" s="80">
        <f>L59/$I$5</f>
        <v>2.7679999999999998</v>
      </c>
      <c r="P59" s="86">
        <v>5366.88</v>
      </c>
      <c r="R59" s="80">
        <f t="shared" si="29"/>
        <v>1.7438399999999996</v>
      </c>
      <c r="S59" s="80">
        <f t="shared" si="30"/>
        <v>2702.9519999999993</v>
      </c>
      <c r="U59" s="80">
        <f t="shared" si="31"/>
        <v>0.74735999999999991</v>
      </c>
      <c r="V59" s="80">
        <f t="shared" si="32"/>
        <v>1158.4079999999999</v>
      </c>
      <c r="X59" s="80">
        <f>R59+U59</f>
        <v>2.4911999999999996</v>
      </c>
      <c r="Y59" s="81">
        <f>H59*X59</f>
        <v>3861.3599999999992</v>
      </c>
    </row>
    <row r="60" spans="2:25" ht="54" x14ac:dyDescent="0.2">
      <c r="B60" s="76" t="s">
        <v>536</v>
      </c>
      <c r="C60" s="77" t="s">
        <v>448</v>
      </c>
      <c r="D60" s="87">
        <v>39410</v>
      </c>
      <c r="E60" s="77" t="s">
        <v>450</v>
      </c>
      <c r="F60" s="78" t="s">
        <v>537</v>
      </c>
      <c r="G60" s="77" t="s">
        <v>418</v>
      </c>
      <c r="H60" s="79">
        <v>75</v>
      </c>
      <c r="I60" s="80">
        <f>X60*$I$5</f>
        <v>4.3289999999999997</v>
      </c>
      <c r="J60" s="80">
        <f t="shared" si="28"/>
        <v>324.67499999999995</v>
      </c>
      <c r="L60" s="80">
        <v>4.8099999999999996</v>
      </c>
      <c r="M60" s="80">
        <v>360.94</v>
      </c>
      <c r="O60" s="80">
        <f>L60/$I$5</f>
        <v>3.8479999999999999</v>
      </c>
      <c r="P60" s="80">
        <v>360.94</v>
      </c>
      <c r="R60" s="80">
        <f t="shared" si="29"/>
        <v>2.4242399999999997</v>
      </c>
      <c r="S60" s="80">
        <f t="shared" si="30"/>
        <v>181.81799999999998</v>
      </c>
      <c r="U60" s="80">
        <f t="shared" si="31"/>
        <v>1.0389599999999999</v>
      </c>
      <c r="V60" s="80">
        <f t="shared" si="32"/>
        <v>77.921999999999997</v>
      </c>
      <c r="X60" s="80">
        <f>R60+U60</f>
        <v>3.4631999999999996</v>
      </c>
      <c r="Y60" s="81">
        <f>H60*X60</f>
        <v>259.73999999999995</v>
      </c>
    </row>
    <row r="61" spans="2:25" ht="54" x14ac:dyDescent="0.2">
      <c r="B61" s="76" t="s">
        <v>538</v>
      </c>
      <c r="C61" s="77" t="s">
        <v>448</v>
      </c>
      <c r="D61" s="87">
        <v>39776</v>
      </c>
      <c r="E61" s="77" t="s">
        <v>450</v>
      </c>
      <c r="F61" s="78" t="s">
        <v>539</v>
      </c>
      <c r="G61" s="77" t="s">
        <v>418</v>
      </c>
      <c r="H61" s="79">
        <v>10</v>
      </c>
      <c r="I61" s="80">
        <f>X61*$I$5</f>
        <v>6.9300000000000006</v>
      </c>
      <c r="J61" s="80">
        <f t="shared" si="28"/>
        <v>69.300000000000011</v>
      </c>
      <c r="L61" s="80">
        <v>7.7</v>
      </c>
      <c r="M61" s="80">
        <v>77</v>
      </c>
      <c r="O61" s="80">
        <f>L61/$I$5</f>
        <v>6.16</v>
      </c>
      <c r="P61" s="80">
        <v>77</v>
      </c>
      <c r="R61" s="80">
        <f t="shared" si="29"/>
        <v>3.8808000000000002</v>
      </c>
      <c r="S61" s="80">
        <f t="shared" si="30"/>
        <v>38.808</v>
      </c>
      <c r="U61" s="80">
        <f t="shared" si="31"/>
        <v>1.6632</v>
      </c>
      <c r="V61" s="80">
        <f t="shared" si="32"/>
        <v>16.632000000000001</v>
      </c>
      <c r="X61" s="80">
        <f>R61+U61</f>
        <v>5.5440000000000005</v>
      </c>
      <c r="Y61" s="81">
        <f>H61*X61</f>
        <v>55.440000000000005</v>
      </c>
    </row>
    <row r="62" spans="2:25" ht="54" x14ac:dyDescent="0.2">
      <c r="B62" s="76" t="s">
        <v>540</v>
      </c>
      <c r="C62" s="77" t="s">
        <v>448</v>
      </c>
      <c r="D62" s="87">
        <v>40506</v>
      </c>
      <c r="E62" s="77" t="s">
        <v>450</v>
      </c>
      <c r="F62" s="78" t="s">
        <v>541</v>
      </c>
      <c r="G62" s="77" t="s">
        <v>418</v>
      </c>
      <c r="H62" s="79">
        <v>5</v>
      </c>
      <c r="I62" s="80">
        <f>X62*$I$5</f>
        <v>15.254999999999995</v>
      </c>
      <c r="J62" s="80">
        <f t="shared" si="28"/>
        <v>76.274999999999977</v>
      </c>
      <c r="L62" s="80">
        <v>16.95</v>
      </c>
      <c r="M62" s="80">
        <v>84.75</v>
      </c>
      <c r="O62" s="80">
        <f>L62/$I$5</f>
        <v>13.559999999999999</v>
      </c>
      <c r="P62" s="80">
        <v>84.75</v>
      </c>
      <c r="R62" s="80">
        <f t="shared" si="29"/>
        <v>8.542799999999998</v>
      </c>
      <c r="S62" s="80">
        <f t="shared" si="30"/>
        <v>42.713999999999992</v>
      </c>
      <c r="U62" s="80">
        <f t="shared" si="31"/>
        <v>3.6611999999999996</v>
      </c>
      <c r="V62" s="80">
        <f t="shared" si="32"/>
        <v>18.305999999999997</v>
      </c>
      <c r="X62" s="80">
        <f>R62+U62</f>
        <v>12.203999999999997</v>
      </c>
      <c r="Y62" s="81">
        <f>H62*X62</f>
        <v>61.019999999999982</v>
      </c>
    </row>
    <row r="63" spans="2:25" x14ac:dyDescent="0.2">
      <c r="B63" s="83"/>
      <c r="C63" s="73"/>
      <c r="D63" s="73"/>
      <c r="E63" s="73"/>
      <c r="F63" s="84" t="s">
        <v>542</v>
      </c>
      <c r="G63" s="73"/>
      <c r="H63" s="73"/>
      <c r="I63" s="73"/>
      <c r="J63" s="85">
        <f>SUBTOTAL(9,J58:J62)</f>
        <v>9670.9499999999989</v>
      </c>
      <c r="L63" s="73"/>
      <c r="M63" s="85">
        <v>10739.56</v>
      </c>
      <c r="O63" s="73"/>
      <c r="P63" s="85">
        <f>SUBTOTAL(9,P58:P62)</f>
        <v>10739.570000000002</v>
      </c>
      <c r="R63" s="73"/>
      <c r="S63" s="85">
        <f>SUBTOTAL(9,S58:S62)</f>
        <v>5415.732</v>
      </c>
      <c r="U63" s="73"/>
      <c r="V63" s="85">
        <f>SUBTOTAL(9,V58:V62)</f>
        <v>2321.0279999999998</v>
      </c>
      <c r="X63" s="73"/>
      <c r="Y63" s="85">
        <f>SUBTOTAL(9,Y58:Y62)</f>
        <v>7736.7599999999984</v>
      </c>
    </row>
    <row r="64" spans="2:25" x14ac:dyDescent="0.2">
      <c r="B64" s="61" t="s">
        <v>543</v>
      </c>
      <c r="C64" s="73"/>
      <c r="D64" s="73"/>
      <c r="E64" s="73"/>
      <c r="F64" s="74" t="s">
        <v>544</v>
      </c>
      <c r="G64" s="73"/>
      <c r="H64" s="73"/>
      <c r="I64" s="73"/>
      <c r="J64" s="73"/>
      <c r="L64" s="73"/>
      <c r="M64" s="73"/>
      <c r="O64" s="73"/>
      <c r="P64" s="73"/>
      <c r="R64" s="73"/>
      <c r="S64" s="73"/>
      <c r="U64" s="73"/>
      <c r="V64" s="73"/>
      <c r="X64" s="73"/>
      <c r="Y64" s="75"/>
    </row>
    <row r="65" spans="2:25" ht="40.5" x14ac:dyDescent="0.2">
      <c r="B65" s="76" t="s">
        <v>545</v>
      </c>
      <c r="C65" s="77" t="s">
        <v>414</v>
      </c>
      <c r="D65" s="77" t="s">
        <v>546</v>
      </c>
      <c r="E65" s="77" t="s">
        <v>416</v>
      </c>
      <c r="F65" s="78" t="s">
        <v>547</v>
      </c>
      <c r="G65" s="77" t="s">
        <v>431</v>
      </c>
      <c r="H65" s="79">
        <v>1</v>
      </c>
      <c r="I65" s="80">
        <f t="shared" ref="I65:I74" si="33">X65*$I$5</f>
        <v>770.40899999999988</v>
      </c>
      <c r="J65" s="80">
        <f t="shared" ref="J65:J72" si="34">H65*I65</f>
        <v>770.40899999999988</v>
      </c>
      <c r="L65" s="80">
        <v>856.01</v>
      </c>
      <c r="M65" s="80">
        <v>856.01</v>
      </c>
      <c r="O65" s="80">
        <f t="shared" ref="O65:O74" si="35">L65/$I$5</f>
        <v>684.80799999999999</v>
      </c>
      <c r="P65" s="80">
        <v>856.01</v>
      </c>
      <c r="R65" s="80">
        <f t="shared" ref="R65:R73" si="36">(O65-(10%*O65))*0.7</f>
        <v>431.42903999999993</v>
      </c>
      <c r="S65" s="80">
        <f t="shared" ref="S65:S74" si="37">H65*R65</f>
        <v>431.42903999999993</v>
      </c>
      <c r="U65" s="80">
        <f t="shared" ref="U65:U74" si="38">(O65-(10%*O65))*0.3</f>
        <v>184.89815999999999</v>
      </c>
      <c r="V65" s="80">
        <f t="shared" ref="V65:V74" si="39">H65*U65</f>
        <v>184.89815999999999</v>
      </c>
      <c r="X65" s="80">
        <f t="shared" ref="X65:X74" si="40">R65+U65</f>
        <v>616.32719999999995</v>
      </c>
      <c r="Y65" s="81">
        <f t="shared" ref="Y65:Y74" si="41">H65*X65</f>
        <v>616.32719999999995</v>
      </c>
    </row>
    <row r="66" spans="2:25" ht="27" x14ac:dyDescent="0.2">
      <c r="B66" s="76" t="s">
        <v>548</v>
      </c>
      <c r="C66" s="77" t="s">
        <v>414</v>
      </c>
      <c r="D66" s="77" t="s">
        <v>549</v>
      </c>
      <c r="E66" s="77" t="s">
        <v>416</v>
      </c>
      <c r="F66" s="78" t="s">
        <v>550</v>
      </c>
      <c r="G66" s="77" t="s">
        <v>431</v>
      </c>
      <c r="H66" s="79">
        <v>1</v>
      </c>
      <c r="I66" s="80">
        <f t="shared" si="33"/>
        <v>100.035</v>
      </c>
      <c r="J66" s="80">
        <f t="shared" si="34"/>
        <v>100.035</v>
      </c>
      <c r="L66" s="80">
        <v>111.15</v>
      </c>
      <c r="M66" s="80">
        <v>111.15</v>
      </c>
      <c r="O66" s="80">
        <f t="shared" si="35"/>
        <v>88.92</v>
      </c>
      <c r="P66" s="80">
        <v>111.15</v>
      </c>
      <c r="R66" s="80">
        <f t="shared" si="36"/>
        <v>56.019599999999997</v>
      </c>
      <c r="S66" s="80">
        <f t="shared" si="37"/>
        <v>56.019599999999997</v>
      </c>
      <c r="U66" s="80">
        <f t="shared" si="38"/>
        <v>24.008400000000002</v>
      </c>
      <c r="V66" s="80">
        <f t="shared" si="39"/>
        <v>24.008400000000002</v>
      </c>
      <c r="X66" s="80">
        <f t="shared" si="40"/>
        <v>80.027999999999992</v>
      </c>
      <c r="Y66" s="81">
        <f t="shared" si="41"/>
        <v>80.027999999999992</v>
      </c>
    </row>
    <row r="67" spans="2:25" ht="27" x14ac:dyDescent="0.2">
      <c r="B67" s="76" t="s">
        <v>551</v>
      </c>
      <c r="C67" s="77" t="s">
        <v>414</v>
      </c>
      <c r="D67" s="77" t="s">
        <v>552</v>
      </c>
      <c r="E67" s="77" t="s">
        <v>416</v>
      </c>
      <c r="F67" s="78" t="s">
        <v>553</v>
      </c>
      <c r="G67" s="77" t="s">
        <v>431</v>
      </c>
      <c r="H67" s="79">
        <v>1</v>
      </c>
      <c r="I67" s="80">
        <f t="shared" si="33"/>
        <v>59.436</v>
      </c>
      <c r="J67" s="80">
        <f t="shared" si="34"/>
        <v>59.436</v>
      </c>
      <c r="L67" s="80">
        <v>66.040000000000006</v>
      </c>
      <c r="M67" s="80">
        <v>66.040000000000006</v>
      </c>
      <c r="O67" s="80">
        <f t="shared" si="35"/>
        <v>52.832000000000008</v>
      </c>
      <c r="P67" s="80">
        <v>66.040000000000006</v>
      </c>
      <c r="R67" s="80">
        <f t="shared" si="36"/>
        <v>33.28416</v>
      </c>
      <c r="S67" s="80">
        <f t="shared" si="37"/>
        <v>33.28416</v>
      </c>
      <c r="U67" s="80">
        <f t="shared" si="38"/>
        <v>14.264640000000002</v>
      </c>
      <c r="V67" s="80">
        <f t="shared" si="39"/>
        <v>14.264640000000002</v>
      </c>
      <c r="X67" s="80">
        <f t="shared" si="40"/>
        <v>47.5488</v>
      </c>
      <c r="Y67" s="81">
        <f t="shared" si="41"/>
        <v>47.5488</v>
      </c>
    </row>
    <row r="68" spans="2:25" ht="27" x14ac:dyDescent="0.2">
      <c r="B68" s="76" t="s">
        <v>554</v>
      </c>
      <c r="C68" s="77" t="s">
        <v>485</v>
      </c>
      <c r="D68" s="73"/>
      <c r="E68" s="77" t="s">
        <v>486</v>
      </c>
      <c r="F68" s="78" t="s">
        <v>555</v>
      </c>
      <c r="G68" s="77" t="s">
        <v>431</v>
      </c>
      <c r="H68" s="79">
        <v>1</v>
      </c>
      <c r="I68" s="80">
        <f t="shared" si="33"/>
        <v>61.649999999999991</v>
      </c>
      <c r="J68" s="80">
        <f t="shared" si="34"/>
        <v>61.649999999999991</v>
      </c>
      <c r="L68" s="80">
        <v>68.5</v>
      </c>
      <c r="M68" s="80">
        <v>68.5</v>
      </c>
      <c r="O68" s="80">
        <f t="shared" si="35"/>
        <v>54.8</v>
      </c>
      <c r="P68" s="80">
        <v>68.5</v>
      </c>
      <c r="R68" s="80">
        <f t="shared" si="36"/>
        <v>34.523999999999994</v>
      </c>
      <c r="S68" s="80">
        <f t="shared" si="37"/>
        <v>34.523999999999994</v>
      </c>
      <c r="U68" s="80">
        <f t="shared" si="38"/>
        <v>14.795999999999998</v>
      </c>
      <c r="V68" s="80">
        <f t="shared" si="39"/>
        <v>14.795999999999998</v>
      </c>
      <c r="X68" s="80">
        <f t="shared" si="40"/>
        <v>49.319999999999993</v>
      </c>
      <c r="Y68" s="81">
        <f t="shared" si="41"/>
        <v>49.319999999999993</v>
      </c>
    </row>
    <row r="69" spans="2:25" ht="27" x14ac:dyDescent="0.2">
      <c r="B69" s="76" t="s">
        <v>556</v>
      </c>
      <c r="C69" s="77" t="s">
        <v>414</v>
      </c>
      <c r="D69" s="77" t="s">
        <v>557</v>
      </c>
      <c r="E69" s="77" t="s">
        <v>416</v>
      </c>
      <c r="F69" s="78" t="s">
        <v>558</v>
      </c>
      <c r="G69" s="77" t="s">
        <v>431</v>
      </c>
      <c r="H69" s="79">
        <v>3</v>
      </c>
      <c r="I69" s="80">
        <f t="shared" si="33"/>
        <v>19.737000000000002</v>
      </c>
      <c r="J69" s="80">
        <f t="shared" si="34"/>
        <v>59.211000000000006</v>
      </c>
      <c r="L69" s="80">
        <v>21.93</v>
      </c>
      <c r="M69" s="80">
        <v>65.78</v>
      </c>
      <c r="O69" s="80">
        <f t="shared" si="35"/>
        <v>17.544</v>
      </c>
      <c r="P69" s="80">
        <v>65.78</v>
      </c>
      <c r="R69" s="80">
        <f t="shared" si="36"/>
        <v>11.052719999999999</v>
      </c>
      <c r="S69" s="80">
        <f t="shared" si="37"/>
        <v>33.158159999999995</v>
      </c>
      <c r="U69" s="80">
        <f t="shared" si="38"/>
        <v>4.7368800000000002</v>
      </c>
      <c r="V69" s="80">
        <f t="shared" si="39"/>
        <v>14.210640000000001</v>
      </c>
      <c r="X69" s="80">
        <f t="shared" si="40"/>
        <v>15.7896</v>
      </c>
      <c r="Y69" s="81">
        <f t="shared" si="41"/>
        <v>47.3688</v>
      </c>
    </row>
    <row r="70" spans="2:25" ht="27" x14ac:dyDescent="0.2">
      <c r="B70" s="76" t="s">
        <v>559</v>
      </c>
      <c r="C70" s="77" t="s">
        <v>414</v>
      </c>
      <c r="D70" s="77" t="s">
        <v>560</v>
      </c>
      <c r="E70" s="77" t="s">
        <v>416</v>
      </c>
      <c r="F70" s="78" t="s">
        <v>561</v>
      </c>
      <c r="G70" s="77" t="s">
        <v>431</v>
      </c>
      <c r="H70" s="79">
        <v>14</v>
      </c>
      <c r="I70" s="80">
        <f t="shared" si="33"/>
        <v>19.737000000000002</v>
      </c>
      <c r="J70" s="80">
        <f t="shared" si="34"/>
        <v>276.31800000000004</v>
      </c>
      <c r="L70" s="80">
        <v>21.93</v>
      </c>
      <c r="M70" s="80">
        <v>306.95</v>
      </c>
      <c r="O70" s="80">
        <f t="shared" si="35"/>
        <v>17.544</v>
      </c>
      <c r="P70" s="80">
        <v>306.95</v>
      </c>
      <c r="R70" s="80">
        <f t="shared" si="36"/>
        <v>11.052719999999999</v>
      </c>
      <c r="S70" s="80">
        <f t="shared" si="37"/>
        <v>154.73808</v>
      </c>
      <c r="U70" s="80">
        <f t="shared" si="38"/>
        <v>4.7368800000000002</v>
      </c>
      <c r="V70" s="80">
        <f t="shared" si="39"/>
        <v>66.316320000000005</v>
      </c>
      <c r="X70" s="80">
        <f t="shared" si="40"/>
        <v>15.7896</v>
      </c>
      <c r="Y70" s="81">
        <f t="shared" si="41"/>
        <v>221.05439999999999</v>
      </c>
    </row>
    <row r="71" spans="2:25" ht="27" x14ac:dyDescent="0.2">
      <c r="B71" s="76" t="s">
        <v>562</v>
      </c>
      <c r="C71" s="77" t="s">
        <v>448</v>
      </c>
      <c r="D71" s="87">
        <v>37215</v>
      </c>
      <c r="E71" s="77" t="s">
        <v>450</v>
      </c>
      <c r="F71" s="78" t="s">
        <v>563</v>
      </c>
      <c r="G71" s="77" t="s">
        <v>431</v>
      </c>
      <c r="H71" s="79">
        <v>4</v>
      </c>
      <c r="I71" s="80">
        <f t="shared" si="33"/>
        <v>138.92400000000004</v>
      </c>
      <c r="J71" s="80">
        <f t="shared" si="34"/>
        <v>555.69600000000014</v>
      </c>
      <c r="L71" s="80">
        <v>154.36000000000001</v>
      </c>
      <c r="M71" s="80">
        <v>617.45000000000005</v>
      </c>
      <c r="O71" s="80">
        <f t="shared" si="35"/>
        <v>123.48800000000001</v>
      </c>
      <c r="P71" s="80">
        <v>617.45000000000005</v>
      </c>
      <c r="R71" s="80">
        <f t="shared" si="36"/>
        <v>77.797440000000009</v>
      </c>
      <c r="S71" s="80">
        <f t="shared" si="37"/>
        <v>311.18976000000004</v>
      </c>
      <c r="U71" s="80">
        <f t="shared" si="38"/>
        <v>33.341760000000001</v>
      </c>
      <c r="V71" s="80">
        <f t="shared" si="39"/>
        <v>133.36704</v>
      </c>
      <c r="X71" s="80">
        <f t="shared" si="40"/>
        <v>111.13920000000002</v>
      </c>
      <c r="Y71" s="81">
        <f t="shared" si="41"/>
        <v>444.55680000000007</v>
      </c>
    </row>
    <row r="72" spans="2:25" ht="27" x14ac:dyDescent="0.2">
      <c r="B72" s="76" t="s">
        <v>564</v>
      </c>
      <c r="C72" s="77" t="s">
        <v>448</v>
      </c>
      <c r="D72" s="87">
        <v>37580</v>
      </c>
      <c r="E72" s="77" t="s">
        <v>450</v>
      </c>
      <c r="F72" s="78" t="s">
        <v>565</v>
      </c>
      <c r="G72" s="77" t="s">
        <v>431</v>
      </c>
      <c r="H72" s="79">
        <v>1</v>
      </c>
      <c r="I72" s="80">
        <f t="shared" si="33"/>
        <v>150.17399999999998</v>
      </c>
      <c r="J72" s="80">
        <f t="shared" si="34"/>
        <v>150.17399999999998</v>
      </c>
      <c r="L72" s="80">
        <v>166.86</v>
      </c>
      <c r="M72" s="80">
        <v>166.86</v>
      </c>
      <c r="O72" s="80">
        <f t="shared" si="35"/>
        <v>133.488</v>
      </c>
      <c r="P72" s="80">
        <v>166.86</v>
      </c>
      <c r="R72" s="80">
        <f t="shared" si="36"/>
        <v>84.097439999999992</v>
      </c>
      <c r="S72" s="80">
        <f t="shared" si="37"/>
        <v>84.097439999999992</v>
      </c>
      <c r="U72" s="80">
        <f t="shared" si="38"/>
        <v>36.041759999999996</v>
      </c>
      <c r="V72" s="80">
        <f t="shared" si="39"/>
        <v>36.041759999999996</v>
      </c>
      <c r="X72" s="80">
        <f t="shared" si="40"/>
        <v>120.13919999999999</v>
      </c>
      <c r="Y72" s="81">
        <f t="shared" si="41"/>
        <v>120.13919999999999</v>
      </c>
    </row>
    <row r="73" spans="2:25" ht="27" x14ac:dyDescent="0.2">
      <c r="B73" s="76" t="s">
        <v>566</v>
      </c>
      <c r="C73" s="77" t="s">
        <v>448</v>
      </c>
      <c r="D73" s="77" t="s">
        <v>567</v>
      </c>
      <c r="E73" s="77" t="s">
        <v>450</v>
      </c>
      <c r="F73" s="78" t="s">
        <v>568</v>
      </c>
      <c r="G73" s="77" t="s">
        <v>431</v>
      </c>
      <c r="H73" s="79">
        <v>4</v>
      </c>
      <c r="I73" s="170">
        <v>0</v>
      </c>
      <c r="J73" s="170">
        <v>0</v>
      </c>
      <c r="K73" s="48"/>
      <c r="L73" s="170"/>
      <c r="M73" s="170">
        <v>342.45</v>
      </c>
      <c r="N73" s="48"/>
      <c r="O73" s="170">
        <f t="shared" si="35"/>
        <v>0</v>
      </c>
      <c r="P73" s="170">
        <v>342.45</v>
      </c>
      <c r="Q73" s="48"/>
      <c r="R73" s="170">
        <f t="shared" si="36"/>
        <v>0</v>
      </c>
      <c r="S73" s="170">
        <f t="shared" si="37"/>
        <v>0</v>
      </c>
      <c r="T73" s="48"/>
      <c r="U73" s="170">
        <f t="shared" si="38"/>
        <v>0</v>
      </c>
      <c r="V73" s="170">
        <f t="shared" si="39"/>
        <v>0</v>
      </c>
      <c r="W73" s="48"/>
      <c r="X73" s="170">
        <f t="shared" si="40"/>
        <v>0</v>
      </c>
      <c r="Y73" s="81">
        <f t="shared" si="41"/>
        <v>0</v>
      </c>
    </row>
    <row r="74" spans="2:25" ht="27" x14ac:dyDescent="0.2">
      <c r="B74" s="76" t="s">
        <v>569</v>
      </c>
      <c r="C74" s="77" t="s">
        <v>485</v>
      </c>
      <c r="D74" s="73"/>
      <c r="E74" s="77" t="s">
        <v>486</v>
      </c>
      <c r="F74" s="78" t="s">
        <v>570</v>
      </c>
      <c r="G74" s="77" t="s">
        <v>431</v>
      </c>
      <c r="H74" s="79">
        <v>1</v>
      </c>
      <c r="I74" s="80">
        <f t="shared" si="33"/>
        <v>229.83799999999997</v>
      </c>
      <c r="J74" s="153">
        <f>(H74*I74)</f>
        <v>229.83799999999997</v>
      </c>
      <c r="L74" s="80">
        <v>260.77999999999997</v>
      </c>
      <c r="M74" s="80">
        <v>260.77999999999997</v>
      </c>
      <c r="O74" s="80">
        <f t="shared" si="35"/>
        <v>208.62399999999997</v>
      </c>
      <c r="P74" s="80">
        <v>260.77999999999997</v>
      </c>
      <c r="R74" s="80">
        <f>((O74-(10%*O74))*0.7)-3.8912</f>
        <v>127.54191999999998</v>
      </c>
      <c r="S74" s="80">
        <f t="shared" si="37"/>
        <v>127.54191999999998</v>
      </c>
      <c r="U74" s="80">
        <f t="shared" si="38"/>
        <v>56.328479999999985</v>
      </c>
      <c r="V74" s="80">
        <f t="shared" si="39"/>
        <v>56.328479999999985</v>
      </c>
      <c r="X74" s="80">
        <f t="shared" si="40"/>
        <v>183.87039999999996</v>
      </c>
      <c r="Y74" s="81">
        <f t="shared" si="41"/>
        <v>183.87039999999996</v>
      </c>
    </row>
    <row r="75" spans="2:25" x14ac:dyDescent="0.2">
      <c r="B75" s="83"/>
      <c r="C75" s="73"/>
      <c r="D75" s="73"/>
      <c r="E75" s="73"/>
      <c r="F75" s="84" t="s">
        <v>571</v>
      </c>
      <c r="G75" s="73"/>
      <c r="H75" s="73"/>
      <c r="I75" s="73"/>
      <c r="J75" s="85">
        <f>SUBTOTAL(9,J65:J74)</f>
        <v>2262.7669999999998</v>
      </c>
      <c r="L75" s="73"/>
      <c r="M75" s="85">
        <v>2861.96</v>
      </c>
      <c r="O75" s="73"/>
      <c r="P75" s="85">
        <f>SUBTOTAL(9,P65:P74)</f>
        <v>2861.9700000000003</v>
      </c>
      <c r="R75" s="73"/>
      <c r="S75" s="85">
        <f>SUBTOTAL(9,S65:S74)</f>
        <v>1265.9821599999998</v>
      </c>
      <c r="U75" s="73"/>
      <c r="V75" s="85">
        <f>SUBTOTAL(9,V65:V74)</f>
        <v>544.23144000000002</v>
      </c>
      <c r="X75" s="73"/>
      <c r="Y75" s="85">
        <f>SUBTOTAL(9,Y65:Y74)</f>
        <v>1810.2136</v>
      </c>
    </row>
    <row r="76" spans="2:25" x14ac:dyDescent="0.2">
      <c r="B76" s="90"/>
      <c r="C76" s="91"/>
      <c r="D76" s="91"/>
      <c r="E76" s="91"/>
      <c r="F76" s="92" t="s">
        <v>572</v>
      </c>
      <c r="G76" s="93"/>
      <c r="H76" s="93"/>
      <c r="I76" s="93"/>
      <c r="J76" s="94">
        <f>SUBTOTAL(9,J9:J75)</f>
        <v>45103.51400000001</v>
      </c>
      <c r="K76" s="95"/>
      <c r="L76" s="93"/>
      <c r="M76" s="94">
        <v>50457.46</v>
      </c>
      <c r="N76" s="95"/>
      <c r="O76" s="93"/>
      <c r="P76" s="94">
        <f>SUBTOTAL(9,P9:P75)</f>
        <v>50364.873999999989</v>
      </c>
      <c r="Q76" s="95"/>
      <c r="R76" s="93"/>
      <c r="S76" s="94">
        <f>SUBTOTAL(9,S9:S75)</f>
        <v>25256.800479999994</v>
      </c>
      <c r="T76" s="95"/>
      <c r="U76" s="93"/>
      <c r="V76" s="94">
        <f>SUBTOTAL(9,V9:V75)</f>
        <v>10826.01072</v>
      </c>
      <c r="W76" s="95"/>
      <c r="X76" s="93"/>
      <c r="Y76" s="94">
        <f>SUBTOTAL(9,Y9:Y75)</f>
        <v>36082.811199999989</v>
      </c>
    </row>
    <row r="78" spans="2:25" ht="13.5" x14ac:dyDescent="0.2">
      <c r="J78" s="1"/>
      <c r="M78" s="3">
        <v>45411.71</v>
      </c>
    </row>
    <row r="79" spans="2:25" x14ac:dyDescent="0.2">
      <c r="J79" s="1"/>
      <c r="M79" s="96">
        <f>100%-(M78/M76)</f>
        <v>0.10000007927469989</v>
      </c>
    </row>
    <row r="80" spans="2:25" x14ac:dyDescent="0.2">
      <c r="J80" s="1"/>
    </row>
    <row r="82" spans="10:10" x14ac:dyDescent="0.2">
      <c r="J82" s="157"/>
    </row>
    <row r="87" spans="10:10" x14ac:dyDescent="0.2">
      <c r="J87" s="157"/>
    </row>
    <row r="110" spans="10:10" x14ac:dyDescent="0.2">
      <c r="J110" s="157"/>
    </row>
  </sheetData>
  <mergeCells count="12">
    <mergeCell ref="X5:Y5"/>
    <mergeCell ref="L6:M6"/>
    <mergeCell ref="O6:P6"/>
    <mergeCell ref="R6:S6"/>
    <mergeCell ref="U6:V6"/>
    <mergeCell ref="X6:Y6"/>
    <mergeCell ref="U5:V5"/>
    <mergeCell ref="I2:J2"/>
    <mergeCell ref="H4:J4"/>
    <mergeCell ref="L5:M5"/>
    <mergeCell ref="O5:P5"/>
    <mergeCell ref="R5:S5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55" fitToHeight="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10"/>
  <sheetViews>
    <sheetView showGridLines="0" zoomScale="70" zoomScaleNormal="70" workbookViewId="0">
      <pane ySplit="6" topLeftCell="A7" activePane="bottomLeft" state="frozen"/>
      <selection activeCell="H112" sqref="H112"/>
      <selection pane="bottomLeft" activeCell="X12" sqref="X12"/>
    </sheetView>
  </sheetViews>
  <sheetFormatPr defaultRowHeight="12.75" x14ac:dyDescent="0.2"/>
  <cols>
    <col min="1" max="1" width="9.33203125" style="1"/>
    <col min="2" max="2" width="17.33203125" style="1" customWidth="1"/>
    <col min="3" max="3" width="23.83203125" style="1" customWidth="1"/>
    <col min="4" max="4" width="19.6640625" style="2" customWidth="1"/>
    <col min="5" max="5" width="26" style="1" hidden="1" customWidth="1"/>
    <col min="6" max="6" width="62.1640625" style="1" customWidth="1"/>
    <col min="7" max="7" width="10.83203125" style="1" customWidth="1"/>
    <col min="8" max="8" width="16.1640625" style="1" customWidth="1"/>
    <col min="9" max="9" width="15.5" style="1" customWidth="1"/>
    <col min="10" max="10" width="21.83203125" style="1" customWidth="1"/>
    <col min="11" max="11" width="1.83203125" style="1" customWidth="1"/>
    <col min="12" max="12" width="15.5" style="1" customWidth="1"/>
    <col min="13" max="13" width="17.5" style="1" customWidth="1"/>
    <col min="14" max="14" width="1.83203125" style="1" customWidth="1"/>
    <col min="15" max="15" width="15.5" style="1" customWidth="1"/>
    <col min="16" max="16" width="17.5" style="1" customWidth="1"/>
    <col min="17" max="17" width="1.83203125" style="1" customWidth="1"/>
    <col min="18" max="18" width="15.5" style="1" customWidth="1"/>
    <col min="19" max="19" width="17.5" style="1" customWidth="1"/>
    <col min="20" max="20" width="1.83203125" style="1" customWidth="1"/>
    <col min="21" max="21" width="15.5" style="1" customWidth="1"/>
    <col min="22" max="22" width="17.5" style="1" customWidth="1"/>
    <col min="23" max="23" width="1.83203125" style="1" customWidth="1"/>
    <col min="24" max="24" width="15.5" style="1" customWidth="1"/>
    <col min="25" max="25" width="17.5" style="1" customWidth="1"/>
    <col min="26" max="16384" width="9.33203125" style="1"/>
  </cols>
  <sheetData>
    <row r="1" spans="2:25" x14ac:dyDescent="0.2">
      <c r="E1" s="27"/>
      <c r="L1" s="27"/>
      <c r="M1" s="27"/>
      <c r="N1" s="27"/>
      <c r="O1" s="27"/>
      <c r="P1" s="27"/>
    </row>
    <row r="2" spans="2:25" ht="33" customHeight="1" x14ac:dyDescent="0.2">
      <c r="B2" s="109"/>
      <c r="C2" s="110"/>
      <c r="D2" s="110"/>
      <c r="E2" s="110"/>
      <c r="F2" s="110"/>
      <c r="G2" s="111"/>
      <c r="H2" s="167" t="s">
        <v>573</v>
      </c>
      <c r="I2" s="168"/>
      <c r="J2" s="169"/>
      <c r="K2" s="114"/>
      <c r="L2" s="112"/>
      <c r="M2" s="113"/>
      <c r="N2" s="114"/>
      <c r="O2" s="112"/>
      <c r="P2" s="113"/>
      <c r="Q2" s="114"/>
      <c r="R2" s="112"/>
      <c r="S2" s="113"/>
      <c r="T2" s="114"/>
      <c r="U2" s="112"/>
      <c r="V2" s="113"/>
      <c r="W2" s="114"/>
      <c r="X2" s="112"/>
      <c r="Y2" s="115"/>
    </row>
    <row r="3" spans="2:25" ht="29.25" customHeight="1" x14ac:dyDescent="0.2">
      <c r="B3" s="116"/>
      <c r="C3" s="106"/>
      <c r="D3" s="106"/>
      <c r="E3" s="106"/>
      <c r="F3" s="106"/>
      <c r="G3" s="107"/>
      <c r="H3" s="159" t="s">
        <v>173</v>
      </c>
      <c r="I3" s="160">
        <v>1.25</v>
      </c>
      <c r="J3" s="161"/>
      <c r="K3" s="47"/>
      <c r="L3" s="215" t="s">
        <v>393</v>
      </c>
      <c r="M3" s="216"/>
      <c r="N3" s="47"/>
      <c r="O3" s="215" t="s">
        <v>394</v>
      </c>
      <c r="P3" s="216"/>
      <c r="Q3" s="47"/>
      <c r="R3" s="217" t="s">
        <v>395</v>
      </c>
      <c r="S3" s="218"/>
      <c r="T3" s="47"/>
      <c r="U3" s="217" t="s">
        <v>396</v>
      </c>
      <c r="V3" s="218"/>
      <c r="W3" s="47"/>
      <c r="X3" s="217" t="s">
        <v>397</v>
      </c>
      <c r="Y3" s="219"/>
    </row>
    <row r="4" spans="2:25" ht="12.75" customHeight="1" x14ac:dyDescent="0.2">
      <c r="B4" s="117" t="s">
        <v>0</v>
      </c>
      <c r="C4" s="16" t="s">
        <v>574</v>
      </c>
      <c r="D4" s="104"/>
      <c r="E4" s="104"/>
      <c r="F4" s="104"/>
      <c r="G4" s="104"/>
      <c r="H4" s="105"/>
      <c r="I4" s="16" t="s">
        <v>575</v>
      </c>
      <c r="J4" s="105"/>
      <c r="L4" s="16" t="s">
        <v>575</v>
      </c>
      <c r="M4" s="105"/>
      <c r="O4" s="16"/>
      <c r="P4" s="105"/>
      <c r="R4" s="16"/>
      <c r="S4" s="105"/>
      <c r="U4" s="16"/>
      <c r="V4" s="105"/>
      <c r="X4" s="16"/>
      <c r="Y4" s="118"/>
    </row>
    <row r="5" spans="2:25" ht="12.75" customHeight="1" x14ac:dyDescent="0.2">
      <c r="B5" s="117" t="s">
        <v>1</v>
      </c>
      <c r="C5" s="16" t="s">
        <v>576</v>
      </c>
      <c r="D5" s="104"/>
      <c r="E5" s="104"/>
      <c r="F5" s="104"/>
      <c r="G5" s="104"/>
      <c r="H5" s="104"/>
      <c r="I5" s="104"/>
      <c r="J5" s="105"/>
      <c r="L5" s="104"/>
      <c r="M5" s="105"/>
      <c r="O5" s="104"/>
      <c r="P5" s="105"/>
      <c r="R5" s="104"/>
      <c r="S5" s="105"/>
      <c r="U5" s="104"/>
      <c r="V5" s="105"/>
      <c r="X5" s="104"/>
      <c r="Y5" s="118"/>
    </row>
    <row r="6" spans="2:25" ht="51.75" x14ac:dyDescent="0.2">
      <c r="B6" s="119" t="s">
        <v>2</v>
      </c>
      <c r="C6" s="8" t="s">
        <v>577</v>
      </c>
      <c r="D6" s="8" t="s">
        <v>578</v>
      </c>
      <c r="E6" s="8" t="s">
        <v>579</v>
      </c>
      <c r="F6" s="8" t="s">
        <v>372</v>
      </c>
      <c r="G6" s="7" t="s">
        <v>3</v>
      </c>
      <c r="H6" s="97" t="s">
        <v>4</v>
      </c>
      <c r="I6" s="131" t="s">
        <v>649</v>
      </c>
      <c r="J6" s="68" t="s">
        <v>650</v>
      </c>
      <c r="K6" s="70"/>
      <c r="L6" s="131" t="s">
        <v>649</v>
      </c>
      <c r="M6" s="68" t="s">
        <v>650</v>
      </c>
      <c r="N6" s="70"/>
      <c r="O6" s="131" t="s">
        <v>651</v>
      </c>
      <c r="P6" s="68" t="s">
        <v>652</v>
      </c>
      <c r="Q6" s="70"/>
      <c r="R6" s="131" t="s">
        <v>651</v>
      </c>
      <c r="S6" s="68" t="s">
        <v>652</v>
      </c>
      <c r="T6" s="70"/>
      <c r="U6" s="131" t="s">
        <v>651</v>
      </c>
      <c r="V6" s="68" t="s">
        <v>652</v>
      </c>
      <c r="W6" s="70"/>
      <c r="X6" s="131" t="s">
        <v>651</v>
      </c>
      <c r="Y6" s="68" t="s">
        <v>652</v>
      </c>
    </row>
    <row r="7" spans="2:25" x14ac:dyDescent="0.2">
      <c r="B7" s="120">
        <v>37469</v>
      </c>
      <c r="C7" s="10"/>
      <c r="D7" s="9"/>
      <c r="E7" s="10"/>
      <c r="F7" s="6" t="s">
        <v>580</v>
      </c>
      <c r="G7" s="10"/>
      <c r="H7" s="10"/>
      <c r="I7" s="10"/>
      <c r="J7" s="10"/>
      <c r="L7" s="10"/>
      <c r="M7" s="10"/>
      <c r="O7" s="10"/>
      <c r="P7" s="10"/>
      <c r="R7" s="10"/>
      <c r="S7" s="10"/>
      <c r="U7" s="10"/>
      <c r="V7" s="10"/>
      <c r="X7" s="10"/>
      <c r="Y7" s="121"/>
    </row>
    <row r="8" spans="2:25" x14ac:dyDescent="0.2">
      <c r="B8" s="117" t="s">
        <v>581</v>
      </c>
      <c r="C8" s="10"/>
      <c r="D8" s="9"/>
      <c r="E8" s="10"/>
      <c r="F8" s="6" t="s">
        <v>582</v>
      </c>
      <c r="G8" s="10"/>
      <c r="H8" s="10"/>
      <c r="I8" s="10"/>
      <c r="J8" s="10"/>
      <c r="L8" s="10"/>
      <c r="M8" s="10"/>
      <c r="O8" s="10"/>
      <c r="P8" s="10"/>
      <c r="R8" s="10"/>
      <c r="S8" s="10"/>
      <c r="U8" s="10"/>
      <c r="V8" s="10"/>
      <c r="X8" s="10"/>
      <c r="Y8" s="121"/>
    </row>
    <row r="9" spans="2:25" ht="40.5" x14ac:dyDescent="0.2">
      <c r="B9" s="122" t="s">
        <v>583</v>
      </c>
      <c r="C9" s="11" t="s">
        <v>7</v>
      </c>
      <c r="D9" s="108" t="s">
        <v>584</v>
      </c>
      <c r="E9" s="11" t="s">
        <v>585</v>
      </c>
      <c r="F9" s="10" t="s">
        <v>586</v>
      </c>
      <c r="G9" s="11">
        <v>3568</v>
      </c>
      <c r="H9" s="98">
        <v>55</v>
      </c>
      <c r="I9" s="99">
        <f>X9*$I$3</f>
        <v>8.3609999999999989</v>
      </c>
      <c r="J9" s="99">
        <f>H9*I9</f>
        <v>459.85499999999996</v>
      </c>
      <c r="L9" s="99">
        <v>9.2899999999999991</v>
      </c>
      <c r="M9" s="99">
        <v>510.81</v>
      </c>
      <c r="O9" s="80">
        <f>L9/$I$3</f>
        <v>7.4319999999999995</v>
      </c>
      <c r="P9" s="80">
        <f>H9*O9</f>
        <v>408.76</v>
      </c>
      <c r="R9" s="80">
        <f>(O9-(10%*O9))*0.7</f>
        <v>4.6821599999999997</v>
      </c>
      <c r="S9" s="80">
        <f>H9*R9</f>
        <v>257.5188</v>
      </c>
      <c r="U9" s="80">
        <f>(O9-(10%*O9))*0.3</f>
        <v>2.00664</v>
      </c>
      <c r="V9" s="80">
        <f>H9*U9</f>
        <v>110.3652</v>
      </c>
      <c r="X9" s="80">
        <f>R9+U9</f>
        <v>6.6887999999999996</v>
      </c>
      <c r="Y9" s="81">
        <f>H9*X9</f>
        <v>367.88399999999996</v>
      </c>
    </row>
    <row r="10" spans="2:25" ht="27" x14ac:dyDescent="0.2">
      <c r="B10" s="122" t="s">
        <v>587</v>
      </c>
      <c r="C10" s="11" t="s">
        <v>7</v>
      </c>
      <c r="D10" s="108" t="s">
        <v>588</v>
      </c>
      <c r="E10" s="11" t="s">
        <v>585</v>
      </c>
      <c r="F10" s="10" t="s">
        <v>589</v>
      </c>
      <c r="G10" s="11" t="s">
        <v>203</v>
      </c>
      <c r="H10" s="98">
        <v>9</v>
      </c>
      <c r="I10" s="99">
        <f t="shared" ref="I10:I12" si="0">X10*$I$3</f>
        <v>16.010999999999996</v>
      </c>
      <c r="J10" s="99">
        <f t="shared" ref="J10:J12" si="1">H10*I10</f>
        <v>144.09899999999996</v>
      </c>
      <c r="L10" s="99">
        <v>17.79</v>
      </c>
      <c r="M10" s="99">
        <v>160.09</v>
      </c>
      <c r="O10" s="80">
        <f t="shared" ref="O10:O12" si="2">L10/$I$3</f>
        <v>14.231999999999999</v>
      </c>
      <c r="P10" s="80">
        <f t="shared" ref="P10:P12" si="3">H10*O10</f>
        <v>128.08799999999999</v>
      </c>
      <c r="R10" s="80">
        <f t="shared" ref="R10:R12" si="4">(O10-(10%*O10))*0.7</f>
        <v>8.9661599999999986</v>
      </c>
      <c r="S10" s="80">
        <f t="shared" ref="S10:S12" si="5">H10*R10</f>
        <v>80.695439999999991</v>
      </c>
      <c r="U10" s="80">
        <f t="shared" ref="U10:U12" si="6">(O10-(10%*O10))*0.3</f>
        <v>3.8426399999999998</v>
      </c>
      <c r="V10" s="80">
        <f t="shared" ref="V10:V12" si="7">H10*U10</f>
        <v>34.583759999999998</v>
      </c>
      <c r="X10" s="80">
        <f t="shared" ref="X10:X12" si="8">R10+U10</f>
        <v>12.808799999999998</v>
      </c>
      <c r="Y10" s="81">
        <f t="shared" ref="Y10:Y12" si="9">H10*X10</f>
        <v>115.27919999999997</v>
      </c>
    </row>
    <row r="11" spans="2:25" ht="27" x14ac:dyDescent="0.2">
      <c r="B11" s="122" t="s">
        <v>590</v>
      </c>
      <c r="C11" s="11" t="s">
        <v>5</v>
      </c>
      <c r="D11" s="98">
        <v>12058</v>
      </c>
      <c r="E11" s="11" t="s">
        <v>585</v>
      </c>
      <c r="F11" s="10" t="s">
        <v>591</v>
      </c>
      <c r="G11" s="11" t="s">
        <v>203</v>
      </c>
      <c r="H11" s="98">
        <v>43</v>
      </c>
      <c r="I11" s="99">
        <f t="shared" si="0"/>
        <v>9.2159999999999993</v>
      </c>
      <c r="J11" s="99">
        <f t="shared" si="1"/>
        <v>396.28799999999995</v>
      </c>
      <c r="L11" s="99">
        <v>10.24</v>
      </c>
      <c r="M11" s="99">
        <v>440.21</v>
      </c>
      <c r="O11" s="80">
        <f t="shared" si="2"/>
        <v>8.1920000000000002</v>
      </c>
      <c r="P11" s="80">
        <f t="shared" si="3"/>
        <v>352.25600000000003</v>
      </c>
      <c r="R11" s="80">
        <f t="shared" si="4"/>
        <v>5.1609599999999993</v>
      </c>
      <c r="S11" s="80">
        <f t="shared" si="5"/>
        <v>221.92127999999997</v>
      </c>
      <c r="U11" s="80">
        <f t="shared" si="6"/>
        <v>2.21184</v>
      </c>
      <c r="V11" s="80">
        <f t="shared" si="7"/>
        <v>95.109120000000004</v>
      </c>
      <c r="X11" s="80">
        <f t="shared" si="8"/>
        <v>7.3727999999999998</v>
      </c>
      <c r="Y11" s="81">
        <f t="shared" si="9"/>
        <v>317.03039999999999</v>
      </c>
    </row>
    <row r="12" spans="2:25" ht="40.5" x14ac:dyDescent="0.2">
      <c r="B12" s="122" t="s">
        <v>592</v>
      </c>
      <c r="C12" s="11" t="s">
        <v>5</v>
      </c>
      <c r="D12" s="98">
        <v>2483</v>
      </c>
      <c r="E12" s="11" t="s">
        <v>585</v>
      </c>
      <c r="F12" s="10" t="s">
        <v>593</v>
      </c>
      <c r="G12" s="11" t="s">
        <v>203</v>
      </c>
      <c r="H12" s="98">
        <v>46</v>
      </c>
      <c r="I12" s="99">
        <f t="shared" si="0"/>
        <v>2.25</v>
      </c>
      <c r="J12" s="99">
        <f t="shared" si="1"/>
        <v>103.5</v>
      </c>
      <c r="L12" s="99">
        <v>2.5</v>
      </c>
      <c r="M12" s="99">
        <v>115</v>
      </c>
      <c r="O12" s="80">
        <f t="shared" si="2"/>
        <v>2</v>
      </c>
      <c r="P12" s="80">
        <f t="shared" si="3"/>
        <v>92</v>
      </c>
      <c r="R12" s="80">
        <f t="shared" si="4"/>
        <v>1.26</v>
      </c>
      <c r="S12" s="80">
        <f t="shared" si="5"/>
        <v>57.96</v>
      </c>
      <c r="U12" s="80">
        <f t="shared" si="6"/>
        <v>0.54</v>
      </c>
      <c r="V12" s="80">
        <f t="shared" si="7"/>
        <v>24.840000000000003</v>
      </c>
      <c r="X12" s="80">
        <f t="shared" si="8"/>
        <v>1.8</v>
      </c>
      <c r="Y12" s="81">
        <f t="shared" si="9"/>
        <v>82.8</v>
      </c>
    </row>
    <row r="13" spans="2:25" x14ac:dyDescent="0.2">
      <c r="B13" s="123"/>
      <c r="C13" s="10"/>
      <c r="D13" s="9"/>
      <c r="E13" s="10"/>
      <c r="F13" s="15" t="s">
        <v>594</v>
      </c>
      <c r="G13" s="10"/>
      <c r="H13" s="10"/>
      <c r="I13" s="10"/>
      <c r="J13" s="156">
        <f>SUBTOTAL(9,J9:J12)</f>
        <v>1103.742</v>
      </c>
      <c r="L13" s="10"/>
      <c r="M13" s="100">
        <f>SUBTOTAL(9,M9:M12)</f>
        <v>1226.1099999999999</v>
      </c>
      <c r="O13" s="10"/>
      <c r="P13" s="100">
        <f>SUBTOTAL(9,P9:P12)</f>
        <v>981.10400000000004</v>
      </c>
      <c r="R13" s="10"/>
      <c r="S13" s="100">
        <f>SUBTOTAL(9,S9:S12)</f>
        <v>618.09552000000008</v>
      </c>
      <c r="U13" s="10"/>
      <c r="V13" s="100">
        <f>SUBTOTAL(9,V9:V12)</f>
        <v>264.89808000000005</v>
      </c>
      <c r="X13" s="10"/>
      <c r="Y13" s="100">
        <f>SUBTOTAL(9,Y9:Y12)</f>
        <v>882.9935999999999</v>
      </c>
    </row>
    <row r="14" spans="2:25" x14ac:dyDescent="0.2">
      <c r="B14" s="117" t="s">
        <v>595</v>
      </c>
      <c r="C14" s="10"/>
      <c r="D14" s="9"/>
      <c r="E14" s="10"/>
      <c r="F14" s="6" t="s">
        <v>596</v>
      </c>
      <c r="G14" s="10"/>
      <c r="H14" s="10"/>
      <c r="I14" s="10"/>
      <c r="J14" s="10"/>
      <c r="L14" s="10"/>
      <c r="M14" s="10"/>
      <c r="O14" s="10"/>
      <c r="P14" s="10"/>
      <c r="R14" s="10"/>
      <c r="S14" s="10"/>
      <c r="U14" s="10"/>
      <c r="V14" s="10"/>
      <c r="X14" s="10"/>
      <c r="Y14" s="121"/>
    </row>
    <row r="15" spans="2:25" ht="27" x14ac:dyDescent="0.2">
      <c r="B15" s="122" t="s">
        <v>597</v>
      </c>
      <c r="C15" s="11" t="s">
        <v>26</v>
      </c>
      <c r="D15" s="11" t="s">
        <v>598</v>
      </c>
      <c r="E15" s="11" t="s">
        <v>599</v>
      </c>
      <c r="F15" s="10" t="s">
        <v>600</v>
      </c>
      <c r="G15" s="11" t="s">
        <v>195</v>
      </c>
      <c r="H15" s="98">
        <v>99</v>
      </c>
      <c r="I15" s="99">
        <f t="shared" ref="I15:I23" si="10">X15*$I$3</f>
        <v>15.713999999999999</v>
      </c>
      <c r="J15" s="99">
        <f t="shared" ref="J15:J23" si="11">H15*I15</f>
        <v>1555.6859999999999</v>
      </c>
      <c r="L15" s="99">
        <v>17.46</v>
      </c>
      <c r="M15" s="101">
        <v>1728.79</v>
      </c>
      <c r="O15" s="80">
        <f t="shared" ref="O15:O23" si="12">L15/$I$3</f>
        <v>13.968</v>
      </c>
      <c r="P15" s="80">
        <f t="shared" ref="P15:P23" si="13">H15*O15</f>
        <v>1382.8320000000001</v>
      </c>
      <c r="R15" s="80">
        <f t="shared" ref="R15:R23" si="14">(O15-(10%*O15))*0.7</f>
        <v>8.7998399999999997</v>
      </c>
      <c r="S15" s="80">
        <f t="shared" ref="S15:S23" si="15">H15*R15</f>
        <v>871.18416000000002</v>
      </c>
      <c r="U15" s="80">
        <f t="shared" ref="U15:U23" si="16">(O15-(10%*O15))*0.3</f>
        <v>3.7713599999999996</v>
      </c>
      <c r="V15" s="80">
        <f t="shared" ref="V15:V23" si="17">H15*U15</f>
        <v>373.36463999999995</v>
      </c>
      <c r="X15" s="80">
        <f t="shared" ref="X15:X23" si="18">R15+U15</f>
        <v>12.571199999999999</v>
      </c>
      <c r="Y15" s="81">
        <f t="shared" ref="Y15:Y23" si="19">H15*X15</f>
        <v>1244.5488</v>
      </c>
    </row>
    <row r="16" spans="2:25" ht="40.5" x14ac:dyDescent="0.2">
      <c r="B16" s="122" t="s">
        <v>601</v>
      </c>
      <c r="C16" s="11" t="s">
        <v>12</v>
      </c>
      <c r="D16" s="9"/>
      <c r="E16" s="11" t="s">
        <v>602</v>
      </c>
      <c r="F16" s="10" t="s">
        <v>603</v>
      </c>
      <c r="G16" s="11" t="s">
        <v>195</v>
      </c>
      <c r="H16" s="98">
        <v>89</v>
      </c>
      <c r="I16" s="99">
        <f t="shared" si="10"/>
        <v>7.0920000000000005</v>
      </c>
      <c r="J16" s="99">
        <f t="shared" si="11"/>
        <v>631.1880000000001</v>
      </c>
      <c r="L16" s="99">
        <v>7.88</v>
      </c>
      <c r="M16" s="99">
        <v>700.88</v>
      </c>
      <c r="O16" s="80">
        <f t="shared" si="12"/>
        <v>6.3040000000000003</v>
      </c>
      <c r="P16" s="80">
        <f t="shared" si="13"/>
        <v>561.05600000000004</v>
      </c>
      <c r="R16" s="80">
        <f t="shared" si="14"/>
        <v>3.9715199999999999</v>
      </c>
      <c r="S16" s="80">
        <f t="shared" si="15"/>
        <v>353.46528000000001</v>
      </c>
      <c r="U16" s="80">
        <f t="shared" si="16"/>
        <v>1.70208</v>
      </c>
      <c r="V16" s="80">
        <f t="shared" si="17"/>
        <v>151.48511999999999</v>
      </c>
      <c r="X16" s="80">
        <f t="shared" si="18"/>
        <v>5.6736000000000004</v>
      </c>
      <c r="Y16" s="81">
        <f t="shared" si="19"/>
        <v>504.95040000000006</v>
      </c>
    </row>
    <row r="17" spans="2:25" ht="40.5" x14ac:dyDescent="0.2">
      <c r="B17" s="122" t="s">
        <v>604</v>
      </c>
      <c r="C17" s="11" t="s">
        <v>26</v>
      </c>
      <c r="D17" s="11" t="s">
        <v>605</v>
      </c>
      <c r="E17" s="11" t="s">
        <v>599</v>
      </c>
      <c r="F17" s="10" t="s">
        <v>606</v>
      </c>
      <c r="G17" s="11" t="s">
        <v>195</v>
      </c>
      <c r="H17" s="98">
        <v>49</v>
      </c>
      <c r="I17" s="99">
        <f t="shared" si="10"/>
        <v>11.124000000000001</v>
      </c>
      <c r="J17" s="154">
        <f t="shared" si="11"/>
        <v>545.07600000000002</v>
      </c>
      <c r="L17" s="99">
        <v>12.36</v>
      </c>
      <c r="M17" s="99">
        <v>605.76</v>
      </c>
      <c r="O17" s="80">
        <f t="shared" si="12"/>
        <v>9.8879999999999999</v>
      </c>
      <c r="P17" s="80">
        <f t="shared" si="13"/>
        <v>484.512</v>
      </c>
      <c r="R17" s="80">
        <f t="shared" si="14"/>
        <v>6.2294400000000003</v>
      </c>
      <c r="S17" s="80">
        <f t="shared" si="15"/>
        <v>305.24256000000003</v>
      </c>
      <c r="U17" s="80">
        <f t="shared" si="16"/>
        <v>2.6697600000000001</v>
      </c>
      <c r="V17" s="80">
        <f t="shared" si="17"/>
        <v>130.81824</v>
      </c>
      <c r="X17" s="80">
        <f t="shared" si="18"/>
        <v>8.8992000000000004</v>
      </c>
      <c r="Y17" s="81">
        <f t="shared" si="19"/>
        <v>436.06080000000003</v>
      </c>
    </row>
    <row r="18" spans="2:25" ht="13.5" x14ac:dyDescent="0.2">
      <c r="B18" s="122" t="s">
        <v>607</v>
      </c>
      <c r="C18" s="11" t="s">
        <v>26</v>
      </c>
      <c r="D18" s="11" t="s">
        <v>605</v>
      </c>
      <c r="E18" s="11" t="s">
        <v>599</v>
      </c>
      <c r="F18" s="10" t="s">
        <v>608</v>
      </c>
      <c r="G18" s="11" t="s">
        <v>195</v>
      </c>
      <c r="H18" s="98">
        <v>32</v>
      </c>
      <c r="I18" s="99">
        <f t="shared" si="10"/>
        <v>11.124000000000001</v>
      </c>
      <c r="J18" s="99">
        <f t="shared" si="11"/>
        <v>355.96800000000002</v>
      </c>
      <c r="L18" s="99">
        <v>12.36</v>
      </c>
      <c r="M18" s="99">
        <v>395.6</v>
      </c>
      <c r="O18" s="80">
        <f t="shared" si="12"/>
        <v>9.8879999999999999</v>
      </c>
      <c r="P18" s="80">
        <f t="shared" si="13"/>
        <v>316.416</v>
      </c>
      <c r="R18" s="80">
        <f t="shared" si="14"/>
        <v>6.2294400000000003</v>
      </c>
      <c r="S18" s="80">
        <f t="shared" si="15"/>
        <v>199.34208000000001</v>
      </c>
      <c r="U18" s="80">
        <f t="shared" si="16"/>
        <v>2.6697600000000001</v>
      </c>
      <c r="V18" s="80">
        <f t="shared" si="17"/>
        <v>85.432320000000004</v>
      </c>
      <c r="X18" s="80">
        <f t="shared" si="18"/>
        <v>8.8992000000000004</v>
      </c>
      <c r="Y18" s="81">
        <f t="shared" si="19"/>
        <v>284.77440000000001</v>
      </c>
    </row>
    <row r="19" spans="2:25" ht="27" x14ac:dyDescent="0.2">
      <c r="B19" s="122" t="s">
        <v>609</v>
      </c>
      <c r="C19" s="11" t="s">
        <v>26</v>
      </c>
      <c r="D19" s="11" t="s">
        <v>610</v>
      </c>
      <c r="E19" s="11" t="s">
        <v>599</v>
      </c>
      <c r="F19" s="10" t="s">
        <v>611</v>
      </c>
      <c r="G19" s="11" t="s">
        <v>195</v>
      </c>
      <c r="H19" s="98">
        <v>2</v>
      </c>
      <c r="I19" s="99">
        <f t="shared" si="10"/>
        <v>9.1189999999999998</v>
      </c>
      <c r="J19" s="99">
        <f t="shared" si="11"/>
        <v>18.238</v>
      </c>
      <c r="L19" s="99">
        <v>9.16</v>
      </c>
      <c r="M19" s="99">
        <v>18.329999999999998</v>
      </c>
      <c r="O19" s="80">
        <f t="shared" si="12"/>
        <v>7.3280000000000003</v>
      </c>
      <c r="P19" s="80">
        <f t="shared" si="13"/>
        <v>14.656000000000001</v>
      </c>
      <c r="R19" s="80">
        <f>((O19-(10%*O19))*0.7)+0.7</f>
        <v>5.3166399999999996</v>
      </c>
      <c r="S19" s="80">
        <f t="shared" si="15"/>
        <v>10.633279999999999</v>
      </c>
      <c r="U19" s="80">
        <f t="shared" si="16"/>
        <v>1.9785599999999999</v>
      </c>
      <c r="V19" s="80">
        <f t="shared" si="17"/>
        <v>3.9571199999999997</v>
      </c>
      <c r="X19" s="80">
        <f t="shared" si="18"/>
        <v>7.2951999999999995</v>
      </c>
      <c r="Y19" s="81">
        <f t="shared" si="19"/>
        <v>14.590399999999999</v>
      </c>
    </row>
    <row r="20" spans="2:25" ht="27" x14ac:dyDescent="0.2">
      <c r="B20" s="122" t="s">
        <v>612</v>
      </c>
      <c r="C20" s="11" t="s">
        <v>26</v>
      </c>
      <c r="D20" s="11" t="s">
        <v>613</v>
      </c>
      <c r="E20" s="11" t="s">
        <v>599</v>
      </c>
      <c r="F20" s="10" t="s">
        <v>614</v>
      </c>
      <c r="G20" s="11" t="s">
        <v>195</v>
      </c>
      <c r="H20" s="98">
        <v>81</v>
      </c>
      <c r="I20" s="99">
        <f t="shared" si="10"/>
        <v>4.778999999999999</v>
      </c>
      <c r="J20" s="99">
        <f t="shared" si="11"/>
        <v>387.09899999999993</v>
      </c>
      <c r="L20" s="99">
        <v>5.31</v>
      </c>
      <c r="M20" s="99">
        <v>430.31</v>
      </c>
      <c r="O20" s="80">
        <f t="shared" si="12"/>
        <v>4.2479999999999993</v>
      </c>
      <c r="P20" s="80">
        <f t="shared" si="13"/>
        <v>344.08799999999997</v>
      </c>
      <c r="R20" s="80">
        <f t="shared" si="14"/>
        <v>2.6762399999999995</v>
      </c>
      <c r="S20" s="80">
        <f t="shared" si="15"/>
        <v>216.77543999999995</v>
      </c>
      <c r="U20" s="80">
        <f t="shared" si="16"/>
        <v>1.1469599999999998</v>
      </c>
      <c r="V20" s="80">
        <f t="shared" si="17"/>
        <v>92.903759999999977</v>
      </c>
      <c r="X20" s="80">
        <f t="shared" si="18"/>
        <v>3.823199999999999</v>
      </c>
      <c r="Y20" s="81">
        <f t="shared" si="19"/>
        <v>309.67919999999992</v>
      </c>
    </row>
    <row r="21" spans="2:25" ht="13.5" x14ac:dyDescent="0.2">
      <c r="B21" s="122" t="s">
        <v>615</v>
      </c>
      <c r="C21" s="11" t="s">
        <v>7</v>
      </c>
      <c r="D21" s="11" t="s">
        <v>616</v>
      </c>
      <c r="E21" s="11" t="s">
        <v>585</v>
      </c>
      <c r="F21" s="10" t="s">
        <v>617</v>
      </c>
      <c r="G21" s="11" t="s">
        <v>195</v>
      </c>
      <c r="H21" s="98">
        <v>66</v>
      </c>
      <c r="I21" s="99">
        <f t="shared" si="10"/>
        <v>7.8839999999999986</v>
      </c>
      <c r="J21" s="99">
        <f t="shared" si="11"/>
        <v>520.34399999999994</v>
      </c>
      <c r="L21" s="99">
        <v>8.76</v>
      </c>
      <c r="M21" s="99">
        <v>578.33000000000004</v>
      </c>
      <c r="O21" s="80">
        <f t="shared" si="12"/>
        <v>7.008</v>
      </c>
      <c r="P21" s="80">
        <f t="shared" si="13"/>
        <v>462.52800000000002</v>
      </c>
      <c r="R21" s="80">
        <f t="shared" si="14"/>
        <v>4.4150399999999994</v>
      </c>
      <c r="S21" s="80">
        <f t="shared" si="15"/>
        <v>291.39263999999997</v>
      </c>
      <c r="U21" s="80">
        <f t="shared" si="16"/>
        <v>1.8921599999999998</v>
      </c>
      <c r="V21" s="80">
        <f t="shared" si="17"/>
        <v>124.88255999999998</v>
      </c>
      <c r="X21" s="80">
        <f t="shared" si="18"/>
        <v>6.307199999999999</v>
      </c>
      <c r="Y21" s="81">
        <f t="shared" si="19"/>
        <v>416.27519999999993</v>
      </c>
    </row>
    <row r="22" spans="2:25" ht="27" x14ac:dyDescent="0.2">
      <c r="B22" s="122" t="s">
        <v>618</v>
      </c>
      <c r="C22" s="11" t="s">
        <v>7</v>
      </c>
      <c r="D22" s="11" t="s">
        <v>619</v>
      </c>
      <c r="E22" s="11" t="s">
        <v>585</v>
      </c>
      <c r="F22" s="10" t="s">
        <v>620</v>
      </c>
      <c r="G22" s="11" t="s">
        <v>195</v>
      </c>
      <c r="H22" s="98">
        <v>17</v>
      </c>
      <c r="I22" s="99">
        <f t="shared" si="10"/>
        <v>15.371999999999995</v>
      </c>
      <c r="J22" s="99">
        <f t="shared" si="11"/>
        <v>261.3239999999999</v>
      </c>
      <c r="L22" s="99">
        <v>17.079999999999998</v>
      </c>
      <c r="M22" s="99">
        <v>290.27999999999997</v>
      </c>
      <c r="O22" s="80">
        <f t="shared" si="12"/>
        <v>13.663999999999998</v>
      </c>
      <c r="P22" s="80">
        <f t="shared" si="13"/>
        <v>232.28799999999995</v>
      </c>
      <c r="R22" s="80">
        <f t="shared" si="14"/>
        <v>8.6083199999999973</v>
      </c>
      <c r="S22" s="80">
        <f t="shared" si="15"/>
        <v>146.34143999999995</v>
      </c>
      <c r="U22" s="80">
        <f t="shared" si="16"/>
        <v>3.6892799999999992</v>
      </c>
      <c r="V22" s="80">
        <f t="shared" si="17"/>
        <v>62.717759999999984</v>
      </c>
      <c r="X22" s="80">
        <f t="shared" si="18"/>
        <v>12.297599999999996</v>
      </c>
      <c r="Y22" s="81">
        <f t="shared" si="19"/>
        <v>209.05919999999992</v>
      </c>
    </row>
    <row r="23" spans="2:25" ht="40.5" x14ac:dyDescent="0.2">
      <c r="B23" s="122" t="s">
        <v>621</v>
      </c>
      <c r="C23" s="11" t="s">
        <v>12</v>
      </c>
      <c r="D23" s="9"/>
      <c r="E23" s="11" t="s">
        <v>602</v>
      </c>
      <c r="F23" s="10" t="s">
        <v>622</v>
      </c>
      <c r="G23" s="11" t="s">
        <v>195</v>
      </c>
      <c r="H23" s="98">
        <v>3</v>
      </c>
      <c r="I23" s="99">
        <f t="shared" si="10"/>
        <v>69.308999999999997</v>
      </c>
      <c r="J23" s="99">
        <f t="shared" si="11"/>
        <v>207.92699999999999</v>
      </c>
      <c r="L23" s="99">
        <v>77.010000000000005</v>
      </c>
      <c r="M23" s="99">
        <v>231.04</v>
      </c>
      <c r="O23" s="80">
        <f t="shared" si="12"/>
        <v>61.608000000000004</v>
      </c>
      <c r="P23" s="80">
        <f t="shared" si="13"/>
        <v>184.82400000000001</v>
      </c>
      <c r="R23" s="80">
        <f t="shared" si="14"/>
        <v>38.813040000000001</v>
      </c>
      <c r="S23" s="80">
        <f t="shared" si="15"/>
        <v>116.43912</v>
      </c>
      <c r="U23" s="80">
        <f t="shared" si="16"/>
        <v>16.634160000000001</v>
      </c>
      <c r="V23" s="80">
        <f t="shared" si="17"/>
        <v>49.902480000000004</v>
      </c>
      <c r="X23" s="80">
        <f t="shared" si="18"/>
        <v>55.447200000000002</v>
      </c>
      <c r="Y23" s="81">
        <f t="shared" si="19"/>
        <v>166.3416</v>
      </c>
    </row>
    <row r="24" spans="2:25" x14ac:dyDescent="0.2">
      <c r="B24" s="123"/>
      <c r="C24" s="10"/>
      <c r="D24" s="9"/>
      <c r="E24" s="10"/>
      <c r="F24" s="15" t="s">
        <v>623</v>
      </c>
      <c r="G24" s="10"/>
      <c r="H24" s="10"/>
      <c r="I24" s="10"/>
      <c r="J24" s="100">
        <f>SUBTOTAL(9,J15:J23)</f>
        <v>4482.8499999999985</v>
      </c>
      <c r="L24" s="10"/>
      <c r="M24" s="100">
        <f>SUBTOTAL(9,M20:M23)</f>
        <v>1529.96</v>
      </c>
      <c r="O24" s="10"/>
      <c r="P24" s="100">
        <f>SUBTOTAL(9,P20:P23)</f>
        <v>1223.7280000000001</v>
      </c>
      <c r="R24" s="10"/>
      <c r="S24" s="100">
        <f>SUBTOTAL(9,S15:S23)</f>
        <v>2510.8160000000003</v>
      </c>
      <c r="U24" s="10"/>
      <c r="V24" s="100">
        <f>SUBTOTAL(9,V15:V23)</f>
        <v>1075.4639999999999</v>
      </c>
      <c r="X24" s="10"/>
      <c r="Y24" s="100">
        <f>SUBTOTAL(9,Y15:Y23)</f>
        <v>3586.2800000000011</v>
      </c>
    </row>
    <row r="25" spans="2:25" x14ac:dyDescent="0.2">
      <c r="B25" s="117" t="s">
        <v>624</v>
      </c>
      <c r="C25" s="10"/>
      <c r="D25" s="9"/>
      <c r="E25" s="10"/>
      <c r="F25" s="102" t="s">
        <v>625</v>
      </c>
      <c r="G25" s="10"/>
      <c r="H25" s="10"/>
      <c r="I25" s="10"/>
      <c r="J25" s="10"/>
      <c r="L25" s="10"/>
      <c r="M25" s="10"/>
      <c r="O25" s="10"/>
      <c r="P25" s="10"/>
      <c r="R25" s="10"/>
      <c r="S25" s="10"/>
      <c r="U25" s="10"/>
      <c r="V25" s="10"/>
      <c r="X25" s="10"/>
      <c r="Y25" s="121"/>
    </row>
    <row r="26" spans="2:25" ht="27" x14ac:dyDescent="0.2">
      <c r="B26" s="122" t="s">
        <v>626</v>
      </c>
      <c r="C26" s="11" t="s">
        <v>26</v>
      </c>
      <c r="D26" s="11" t="s">
        <v>627</v>
      </c>
      <c r="E26" s="11" t="s">
        <v>599</v>
      </c>
      <c r="F26" s="10" t="s">
        <v>628</v>
      </c>
      <c r="G26" s="11" t="s">
        <v>203</v>
      </c>
      <c r="H26" s="103">
        <v>1100</v>
      </c>
      <c r="I26" s="99">
        <f t="shared" ref="I26:I28" si="20">X26*$I$3</f>
        <v>4.3740000000000006</v>
      </c>
      <c r="J26" s="99">
        <f t="shared" ref="J26:J28" si="21">H26*I26</f>
        <v>4811.4000000000005</v>
      </c>
      <c r="L26" s="99">
        <v>4.8600000000000003</v>
      </c>
      <c r="M26" s="101">
        <v>5348.75</v>
      </c>
      <c r="O26" s="80">
        <f t="shared" ref="O26:O28" si="22">L26/$I$3</f>
        <v>3.8880000000000003</v>
      </c>
      <c r="P26" s="80">
        <f t="shared" ref="P26:P28" si="23">H26*O26</f>
        <v>4276.8</v>
      </c>
      <c r="R26" s="80">
        <f t="shared" ref="R26:R27" si="24">(O26-(10%*O26))*0.7</f>
        <v>2.4494400000000001</v>
      </c>
      <c r="S26" s="80">
        <f t="shared" ref="S26:S28" si="25">H26*R26</f>
        <v>2694.384</v>
      </c>
      <c r="U26" s="80">
        <f t="shared" ref="U26:U28" si="26">(O26-(10%*O26))*0.3</f>
        <v>1.04976</v>
      </c>
      <c r="V26" s="80">
        <f t="shared" ref="V26:V28" si="27">H26*U26</f>
        <v>1154.7360000000001</v>
      </c>
      <c r="X26" s="80">
        <f t="shared" ref="X26:X28" si="28">R26+U26</f>
        <v>3.4992000000000001</v>
      </c>
      <c r="Y26" s="81">
        <f t="shared" ref="Y26:Y28" si="29">H26*X26</f>
        <v>3849.12</v>
      </c>
    </row>
    <row r="27" spans="2:25" ht="13.5" x14ac:dyDescent="0.2">
      <c r="B27" s="122" t="s">
        <v>629</v>
      </c>
      <c r="C27" s="11" t="s">
        <v>5</v>
      </c>
      <c r="D27" s="11" t="s">
        <v>630</v>
      </c>
      <c r="E27" s="11" t="s">
        <v>585</v>
      </c>
      <c r="F27" s="10" t="s">
        <v>631</v>
      </c>
      <c r="G27" s="11" t="s">
        <v>203</v>
      </c>
      <c r="H27" s="98">
        <v>880</v>
      </c>
      <c r="I27" s="99">
        <f t="shared" si="20"/>
        <v>1.5749999999999997</v>
      </c>
      <c r="J27" s="99">
        <f t="shared" si="21"/>
        <v>1385.9999999999998</v>
      </c>
      <c r="L27" s="99">
        <v>1.75</v>
      </c>
      <c r="M27" s="101">
        <v>1540</v>
      </c>
      <c r="O27" s="80">
        <f t="shared" si="22"/>
        <v>1.4</v>
      </c>
      <c r="P27" s="80">
        <f t="shared" si="23"/>
        <v>1232</v>
      </c>
      <c r="R27" s="80">
        <f t="shared" si="24"/>
        <v>0.8819999999999999</v>
      </c>
      <c r="S27" s="80">
        <f t="shared" si="25"/>
        <v>776.15999999999985</v>
      </c>
      <c r="U27" s="80">
        <f t="shared" si="26"/>
        <v>0.378</v>
      </c>
      <c r="V27" s="80">
        <f t="shared" si="27"/>
        <v>332.64</v>
      </c>
      <c r="X27" s="80">
        <f t="shared" si="28"/>
        <v>1.2599999999999998</v>
      </c>
      <c r="Y27" s="81">
        <f t="shared" si="29"/>
        <v>1108.7999999999997</v>
      </c>
    </row>
    <row r="28" spans="2:25" ht="27" x14ac:dyDescent="0.2">
      <c r="B28" s="122" t="s">
        <v>632</v>
      </c>
      <c r="C28" s="11" t="s">
        <v>12</v>
      </c>
      <c r="D28" s="9"/>
      <c r="E28" s="11" t="s">
        <v>602</v>
      </c>
      <c r="F28" s="10" t="s">
        <v>633</v>
      </c>
      <c r="G28" s="11" t="s">
        <v>195</v>
      </c>
      <c r="H28" s="98">
        <v>2</v>
      </c>
      <c r="I28" s="99">
        <f t="shared" si="20"/>
        <v>59.197249999999997</v>
      </c>
      <c r="J28" s="99">
        <f t="shared" si="21"/>
        <v>118.39449999999999</v>
      </c>
      <c r="L28" s="99">
        <v>65.489999999999995</v>
      </c>
      <c r="M28" s="99">
        <v>130.97999999999999</v>
      </c>
      <c r="O28" s="80">
        <f t="shared" si="22"/>
        <v>52.391999999999996</v>
      </c>
      <c r="P28" s="80">
        <f t="shared" si="23"/>
        <v>104.78399999999999</v>
      </c>
      <c r="R28" s="80">
        <f>((O28-(10%*O28))*0.7)+0.205</f>
        <v>33.211959999999998</v>
      </c>
      <c r="S28" s="80">
        <f t="shared" si="25"/>
        <v>66.423919999999995</v>
      </c>
      <c r="U28" s="80">
        <f t="shared" si="26"/>
        <v>14.14584</v>
      </c>
      <c r="V28" s="80">
        <f t="shared" si="27"/>
        <v>28.291679999999999</v>
      </c>
      <c r="X28" s="80">
        <f t="shared" si="28"/>
        <v>47.357799999999997</v>
      </c>
      <c r="Y28" s="81">
        <f t="shared" si="29"/>
        <v>94.715599999999995</v>
      </c>
    </row>
    <row r="29" spans="2:25" x14ac:dyDescent="0.2">
      <c r="B29" s="123"/>
      <c r="C29" s="10"/>
      <c r="D29" s="9"/>
      <c r="E29" s="10"/>
      <c r="F29" s="15" t="s">
        <v>634</v>
      </c>
      <c r="G29" s="10"/>
      <c r="H29" s="10"/>
      <c r="I29" s="10"/>
      <c r="J29" s="100">
        <f>SUBTOTAL(9,J26:J28)</f>
        <v>6315.7945000000009</v>
      </c>
      <c r="L29" s="10"/>
      <c r="M29" s="100">
        <f>SUBTOTAL(9,M25:M28)</f>
        <v>7019.73</v>
      </c>
      <c r="O29" s="10"/>
      <c r="P29" s="100">
        <f>SUBTOTAL(9,P25:P28)</f>
        <v>5613.5839999999998</v>
      </c>
      <c r="R29" s="10"/>
      <c r="S29" s="100">
        <f>SUBTOTAL(9,S26:S28)</f>
        <v>3536.96792</v>
      </c>
      <c r="U29" s="10"/>
      <c r="V29" s="100">
        <f>SUBTOTAL(9,V26:V28)</f>
        <v>1515.6676800000002</v>
      </c>
      <c r="X29" s="10"/>
      <c r="Y29" s="100">
        <f>SUBTOTAL(9,Y26:Y28)</f>
        <v>5052.6355999999996</v>
      </c>
    </row>
    <row r="30" spans="2:25" x14ac:dyDescent="0.2">
      <c r="B30" s="117" t="s">
        <v>635</v>
      </c>
      <c r="C30" s="10"/>
      <c r="D30" s="9"/>
      <c r="E30" s="10"/>
      <c r="F30" s="6" t="s">
        <v>636</v>
      </c>
      <c r="G30" s="10"/>
      <c r="H30" s="10"/>
      <c r="I30" s="10"/>
      <c r="J30" s="10"/>
      <c r="L30" s="10"/>
      <c r="M30" s="10"/>
      <c r="O30" s="10"/>
      <c r="P30" s="10"/>
      <c r="R30" s="10"/>
      <c r="S30" s="10"/>
      <c r="U30" s="10"/>
      <c r="V30" s="10"/>
      <c r="X30" s="10"/>
      <c r="Y30" s="121"/>
    </row>
    <row r="31" spans="2:25" ht="27" x14ac:dyDescent="0.2">
      <c r="B31" s="122" t="s">
        <v>637</v>
      </c>
      <c r="C31" s="11" t="s">
        <v>7</v>
      </c>
      <c r="D31" s="11" t="s">
        <v>638</v>
      </c>
      <c r="E31" s="11" t="s">
        <v>585</v>
      </c>
      <c r="F31" s="10" t="s">
        <v>639</v>
      </c>
      <c r="G31" s="11" t="s">
        <v>195</v>
      </c>
      <c r="H31" s="98">
        <v>3</v>
      </c>
      <c r="I31" s="99">
        <f t="shared" ref="I31:I34" si="30">X31*$I$3</f>
        <v>135.11699999999996</v>
      </c>
      <c r="J31" s="99">
        <f t="shared" ref="J31:J34" si="31">H31*I31</f>
        <v>405.35099999999989</v>
      </c>
      <c r="L31" s="99">
        <v>150.13</v>
      </c>
      <c r="M31" s="99">
        <v>450.38</v>
      </c>
      <c r="O31" s="80">
        <f t="shared" ref="O31:O34" si="32">L31/$I$3</f>
        <v>120.104</v>
      </c>
      <c r="P31" s="80">
        <f t="shared" ref="P31:P34" si="33">H31*O31</f>
        <v>360.31200000000001</v>
      </c>
      <c r="R31" s="80">
        <f t="shared" ref="R31:R34" si="34">(O31-(10%*O31))*0.7</f>
        <v>75.665519999999987</v>
      </c>
      <c r="S31" s="80">
        <f t="shared" ref="S31:S34" si="35">H31*R31</f>
        <v>226.99655999999996</v>
      </c>
      <c r="U31" s="80">
        <f t="shared" ref="U31:U34" si="36">(O31-(10%*O31))*0.3</f>
        <v>32.428079999999994</v>
      </c>
      <c r="V31" s="80">
        <f t="shared" ref="V31:V34" si="37">H31*U31</f>
        <v>97.284239999999983</v>
      </c>
      <c r="X31" s="80">
        <f t="shared" ref="X31:X34" si="38">R31+U31</f>
        <v>108.09359999999998</v>
      </c>
      <c r="Y31" s="81">
        <f t="shared" ref="Y31:Y34" si="39">H31*X31</f>
        <v>324.28079999999994</v>
      </c>
    </row>
    <row r="32" spans="2:25" ht="27" x14ac:dyDescent="0.2">
      <c r="B32" s="122" t="s">
        <v>640</v>
      </c>
      <c r="C32" s="11" t="s">
        <v>26</v>
      </c>
      <c r="D32" s="11" t="s">
        <v>641</v>
      </c>
      <c r="E32" s="11"/>
      <c r="F32" s="10" t="s">
        <v>642</v>
      </c>
      <c r="G32" s="11" t="s">
        <v>195</v>
      </c>
      <c r="H32" s="98">
        <v>3</v>
      </c>
      <c r="I32" s="99">
        <f t="shared" si="30"/>
        <v>192.447</v>
      </c>
      <c r="J32" s="99">
        <f t="shared" si="31"/>
        <v>577.34100000000001</v>
      </c>
      <c r="L32" s="99">
        <v>213.83</v>
      </c>
      <c r="M32" s="99">
        <v>641.48</v>
      </c>
      <c r="O32" s="80">
        <f t="shared" si="32"/>
        <v>171.06400000000002</v>
      </c>
      <c r="P32" s="80">
        <f t="shared" si="33"/>
        <v>513.19200000000001</v>
      </c>
      <c r="R32" s="80">
        <f t="shared" si="34"/>
        <v>107.77032</v>
      </c>
      <c r="S32" s="80">
        <f t="shared" si="35"/>
        <v>323.31096000000002</v>
      </c>
      <c r="U32" s="80">
        <f t="shared" si="36"/>
        <v>46.187280000000001</v>
      </c>
      <c r="V32" s="80">
        <f t="shared" si="37"/>
        <v>138.56184000000002</v>
      </c>
      <c r="X32" s="80">
        <f t="shared" si="38"/>
        <v>153.95760000000001</v>
      </c>
      <c r="Y32" s="81">
        <f t="shared" si="39"/>
        <v>461.87280000000004</v>
      </c>
    </row>
    <row r="33" spans="2:25" ht="13.5" x14ac:dyDescent="0.2">
      <c r="B33" s="122" t="s">
        <v>643</v>
      </c>
      <c r="C33" s="11" t="s">
        <v>12</v>
      </c>
      <c r="D33" s="9"/>
      <c r="E33" s="11" t="s">
        <v>341</v>
      </c>
      <c r="F33" s="149">
        <v>1</v>
      </c>
      <c r="G33" s="11">
        <v>1723.44</v>
      </c>
      <c r="H33" s="98">
        <v>40</v>
      </c>
      <c r="I33" s="99">
        <f t="shared" si="30"/>
        <v>1.2509999999999999</v>
      </c>
      <c r="J33" s="99">
        <f t="shared" si="31"/>
        <v>50.039999999999992</v>
      </c>
      <c r="L33" s="99">
        <v>1.39</v>
      </c>
      <c r="M33" s="99">
        <v>55.5</v>
      </c>
      <c r="O33" s="80">
        <f t="shared" si="32"/>
        <v>1.1119999999999999</v>
      </c>
      <c r="P33" s="80">
        <f t="shared" si="33"/>
        <v>44.48</v>
      </c>
      <c r="R33" s="80">
        <f t="shared" si="34"/>
        <v>0.70055999999999985</v>
      </c>
      <c r="S33" s="80">
        <f t="shared" si="35"/>
        <v>28.022399999999994</v>
      </c>
      <c r="U33" s="80">
        <f t="shared" si="36"/>
        <v>0.30023999999999995</v>
      </c>
      <c r="V33" s="80">
        <f t="shared" si="37"/>
        <v>12.009599999999999</v>
      </c>
      <c r="X33" s="80">
        <f t="shared" si="38"/>
        <v>1.0007999999999999</v>
      </c>
      <c r="Y33" s="81">
        <f t="shared" si="39"/>
        <v>40.031999999999996</v>
      </c>
    </row>
    <row r="34" spans="2:25" ht="27" x14ac:dyDescent="0.2">
      <c r="B34" s="122" t="s">
        <v>644</v>
      </c>
      <c r="C34" s="11" t="s">
        <v>26</v>
      </c>
      <c r="D34" s="11" t="s">
        <v>645</v>
      </c>
      <c r="E34" s="11" t="s">
        <v>599</v>
      </c>
      <c r="F34" s="10" t="s">
        <v>646</v>
      </c>
      <c r="G34" s="11" t="s">
        <v>195</v>
      </c>
      <c r="H34" s="98">
        <v>55</v>
      </c>
      <c r="I34" s="99">
        <f t="shared" si="30"/>
        <v>27.846000000000004</v>
      </c>
      <c r="J34" s="99">
        <f t="shared" si="31"/>
        <v>1531.5300000000002</v>
      </c>
      <c r="L34" s="99">
        <v>30.94</v>
      </c>
      <c r="M34" s="101">
        <v>1701.56</v>
      </c>
      <c r="O34" s="80">
        <f t="shared" si="32"/>
        <v>24.752000000000002</v>
      </c>
      <c r="P34" s="80">
        <f t="shared" si="33"/>
        <v>1361.3600000000001</v>
      </c>
      <c r="R34" s="80">
        <f t="shared" si="34"/>
        <v>15.59376</v>
      </c>
      <c r="S34" s="80">
        <f t="shared" si="35"/>
        <v>857.65679999999998</v>
      </c>
      <c r="U34" s="80">
        <f t="shared" si="36"/>
        <v>6.6830400000000001</v>
      </c>
      <c r="V34" s="80">
        <f t="shared" si="37"/>
        <v>367.56720000000001</v>
      </c>
      <c r="X34" s="80">
        <f t="shared" si="38"/>
        <v>22.276800000000001</v>
      </c>
      <c r="Y34" s="81">
        <f t="shared" si="39"/>
        <v>1225.2240000000002</v>
      </c>
    </row>
    <row r="35" spans="2:25" x14ac:dyDescent="0.2">
      <c r="B35" s="123"/>
      <c r="C35" s="10"/>
      <c r="D35" s="9"/>
      <c r="E35" s="10"/>
      <c r="F35" s="15" t="s">
        <v>647</v>
      </c>
      <c r="G35" s="10"/>
      <c r="H35" s="10"/>
      <c r="I35" s="10"/>
      <c r="J35" s="100">
        <f>SUBTOTAL(9,J31:J34)</f>
        <v>2564.2620000000002</v>
      </c>
      <c r="L35" s="10"/>
      <c r="M35" s="100">
        <f>SUBTOTAL(9,M31:M34)</f>
        <v>2848.92</v>
      </c>
      <c r="O35" s="10"/>
      <c r="P35" s="100">
        <f>SUBTOTAL(9,P31:P34)</f>
        <v>2279.3440000000001</v>
      </c>
      <c r="R35" s="10"/>
      <c r="S35" s="100">
        <f>SUBTOTAL(9,S31:S34)</f>
        <v>1435.9867199999999</v>
      </c>
      <c r="U35" s="10"/>
      <c r="V35" s="100">
        <f>SUBTOTAL(9,V31:V34)</f>
        <v>615.42288000000008</v>
      </c>
      <c r="X35" s="10"/>
      <c r="Y35" s="100">
        <f>SUBTOTAL(9,Y31:Y34)</f>
        <v>2051.4096</v>
      </c>
    </row>
    <row r="36" spans="2:25" x14ac:dyDescent="0.2">
      <c r="B36" s="124"/>
      <c r="C36" s="125"/>
      <c r="D36" s="126"/>
      <c r="E36" s="125"/>
      <c r="F36" s="127" t="s">
        <v>648</v>
      </c>
      <c r="G36" s="125"/>
      <c r="H36" s="125"/>
      <c r="I36" s="125"/>
      <c r="J36" s="128">
        <f>SUBTOTAL(9,J7:J35)</f>
        <v>14466.648500000003</v>
      </c>
      <c r="K36" s="129"/>
      <c r="L36" s="125"/>
      <c r="M36" s="128">
        <f>SUBTOTAL(9,M7:M35)</f>
        <v>16074.079999999998</v>
      </c>
      <c r="N36" s="129"/>
      <c r="O36" s="125"/>
      <c r="P36" s="128">
        <f>SUBTOTAL(9,P7:P35)</f>
        <v>12857.232</v>
      </c>
      <c r="Q36" s="129"/>
      <c r="R36" s="125"/>
      <c r="S36" s="128">
        <f>SUBTOTAL(9,S7:S35)</f>
        <v>8101.8661599999987</v>
      </c>
      <c r="T36" s="129"/>
      <c r="U36" s="125"/>
      <c r="V36" s="128">
        <f>SUBTOTAL(9,V7:V35)</f>
        <v>3471.4526399999995</v>
      </c>
      <c r="W36" s="129"/>
      <c r="X36" s="125"/>
      <c r="Y36" s="130">
        <f>SUBTOTAL(9,Y7:Y35)</f>
        <v>11573.318799999997</v>
      </c>
    </row>
    <row r="73" spans="10:10" x14ac:dyDescent="0.2">
      <c r="J73" s="152"/>
    </row>
    <row r="82" spans="10:10" x14ac:dyDescent="0.2">
      <c r="J82" s="152"/>
    </row>
    <row r="87" spans="10:10" x14ac:dyDescent="0.2">
      <c r="J87" s="152"/>
    </row>
    <row r="110" spans="10:10" x14ac:dyDescent="0.2">
      <c r="J110" s="152"/>
    </row>
  </sheetData>
  <autoFilter ref="B6:Y38"/>
  <mergeCells count="5">
    <mergeCell ref="X3:Y3"/>
    <mergeCell ref="L3:M3"/>
    <mergeCell ref="O3:P3"/>
    <mergeCell ref="R3:S3"/>
    <mergeCell ref="U3:V3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4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10</vt:i4>
      </vt:variant>
    </vt:vector>
  </HeadingPairs>
  <TitlesOfParts>
    <vt:vector size="15" baseType="lpstr">
      <vt:lpstr>CPU's CIVIL</vt:lpstr>
      <vt:lpstr>CPU's ELE</vt:lpstr>
      <vt:lpstr>CPU's Telecon</vt:lpstr>
      <vt:lpstr>CPU's ELÉTRICA</vt:lpstr>
      <vt:lpstr>CPU's TELECOM</vt:lpstr>
      <vt:lpstr>'CPU''s CIVIL'!Area_de_impressao</vt:lpstr>
      <vt:lpstr>'CPU''s ELE'!Area_de_impressao</vt:lpstr>
      <vt:lpstr>'CPU''s ELÉTRICA'!Area_de_impressao</vt:lpstr>
      <vt:lpstr>'CPU''s TELECOM'!Area_de_impressao</vt:lpstr>
      <vt:lpstr>'CPU''s Telecon'!Area_de_impressao</vt:lpstr>
      <vt:lpstr>'CPU''s CIVIL'!Titulos_de_impressao</vt:lpstr>
      <vt:lpstr>'CPU''s ELE'!Titulos_de_impressao</vt:lpstr>
      <vt:lpstr>'CPU''s ELÉTRICA'!Titulos_de_impressao</vt:lpstr>
      <vt:lpstr>'CPU''s TELECOM'!Titulos_de_impressao</vt:lpstr>
      <vt:lpstr>'CPU''s Telecon'!Titulos_de_impressao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Venda Civil</dc:title>
  <dc:creator>brenobatista.estagio</dc:creator>
  <cp:lastModifiedBy>MPMG</cp:lastModifiedBy>
  <cp:lastPrinted>2017-12-13T15:36:21Z</cp:lastPrinted>
  <dcterms:created xsi:type="dcterms:W3CDTF">2017-11-20T15:19:11Z</dcterms:created>
  <dcterms:modified xsi:type="dcterms:W3CDTF">2017-12-13T17:23:46Z</dcterms:modified>
</cp:coreProperties>
</file>